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6195" activeTab="0"/>
  </bookViews>
  <sheets>
    <sheet name="Недвижимое" sheetId="1" r:id="rId1"/>
    <sheet name="Движимое" sheetId="2" r:id="rId2"/>
    <sheet name="Лист1" sheetId="3" r:id="rId3"/>
  </sheets>
  <definedNames>
    <definedName name="_xlnm.Print_Area" localSheetId="0">'Недвижимое'!$A$4:$N$80</definedName>
  </definedNames>
  <calcPr fullCalcOnLoad="1" refMode="R1C1"/>
</workbook>
</file>

<file path=xl/sharedStrings.xml><?xml version="1.0" encoding="utf-8"?>
<sst xmlns="http://schemas.openxmlformats.org/spreadsheetml/2006/main" count="771" uniqueCount="337">
  <si>
    <t>Наружный водопровод</t>
  </si>
  <si>
    <t>Ограждение территории</t>
  </si>
  <si>
    <t>359 п.м.</t>
  </si>
  <si>
    <t>Модульная котельная</t>
  </si>
  <si>
    <t>г.Борзя, ул.Промышленная, 8</t>
  </si>
  <si>
    <t>Автомобильный транспорт</t>
  </si>
  <si>
    <t>Итого</t>
  </si>
  <si>
    <t>г.Борзя, ул.Метелицы,3</t>
  </si>
  <si>
    <t>Земельный участок</t>
  </si>
  <si>
    <t>5146 кв.м.</t>
  </si>
  <si>
    <t>г.Борзя, ул.Метелицы, 3</t>
  </si>
  <si>
    <t>Гараж</t>
  </si>
  <si>
    <t>96 кв.м.</t>
  </si>
  <si>
    <t>Котельная госпиталь</t>
  </si>
  <si>
    <t>Администрация городского поселения "Борзинское"</t>
  </si>
  <si>
    <t>Реестр муниципальной собственности</t>
  </si>
  <si>
    <t>Раздел1</t>
  </si>
  <si>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</si>
  <si>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</si>
  <si>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</si>
  <si>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</si>
  <si>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</si>
  <si>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</si>
  <si>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</si>
  <si>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</si>
  <si>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</si>
  <si>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</si>
  <si>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</si>
  <si>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</si>
  <si>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</si>
  <si>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</si>
  <si>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</si>
  <si>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Недвижимое имущество Центральная котельная № 1</t>
  </si>
  <si>
    <t>г.Борзя ул. Савватеевская, 57</t>
  </si>
  <si>
    <t>Договор доверительного управления № 45 от 2009.11.2009 г.</t>
  </si>
  <si>
    <t>Здание топливоподачи</t>
  </si>
  <si>
    <t xml:space="preserve"> </t>
  </si>
  <si>
    <t>Здание проходной</t>
  </si>
  <si>
    <t>Труба дымовая ТД1,2*45 Н=45м, Д=1200мм</t>
  </si>
  <si>
    <t xml:space="preserve">Труба старая, </t>
  </si>
  <si>
    <t>30м</t>
  </si>
  <si>
    <t>Бункер угля</t>
  </si>
  <si>
    <t>Скважина водоснабженя ЭЦВ 8-100-25</t>
  </si>
  <si>
    <t>Здание котельной</t>
  </si>
  <si>
    <t>Договор доверительного управления № 6 20.02.2012 г.</t>
  </si>
  <si>
    <t>300,0 м</t>
  </si>
  <si>
    <t>356,1 м</t>
  </si>
  <si>
    <t>Здание модульной котельной</t>
  </si>
  <si>
    <t>292 м.</t>
  </si>
  <si>
    <t>Договор доверительного управления № 45 09.11.2009 г.</t>
  </si>
  <si>
    <t xml:space="preserve">Труба дымовая ТД1,2*45 </t>
  </si>
  <si>
    <t>ИТОГО</t>
  </si>
  <si>
    <t>Раздел 2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</si>
  <si>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</si>
  <si>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</si>
  <si>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</si>
  <si>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</si>
  <si>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</si>
  <si>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</si>
  <si>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балансовая</t>
  </si>
  <si>
    <t>остаточная</t>
  </si>
  <si>
    <t>Центральная котельная № 1</t>
  </si>
  <si>
    <t>Договор доверительного управления № 45 от 09 ноября 2009г.</t>
  </si>
  <si>
    <t>Емкость запаса воды V=50 м3</t>
  </si>
  <si>
    <t>Резервуар для слива золы с грейфером</t>
  </si>
  <si>
    <t>Сливное устройство с насосом МС 80-50-200, двигатель 5АМХ132М-2уз, 11 квт, 2910 об/мин</t>
  </si>
  <si>
    <t>Экономайзер ЭТ-646, 3 шт, г.Борзя кот.Центральная</t>
  </si>
  <si>
    <t>Блок управления БУ-21, 2009г., г.Борзя кот. Центральная, 3 шт.</t>
  </si>
  <si>
    <t>Насос центробежный 1-го контура 1Д-315-50 с электродвигателем 5АН28084уз,160кВт,1450 об/мин, 3 шт.</t>
  </si>
  <si>
    <t>Вентилятор дутевой ВДН 8,5 Электродвигатель 5АМ250С2, 2 шт.</t>
  </si>
  <si>
    <t>Дымосос ДН15Б электродвигатель А280С6 75 квт 1000 об/мин, 3 шт.</t>
  </si>
  <si>
    <t>Солерастворитель С-1,0, 1 шт.</t>
  </si>
  <si>
    <t>Фильтр NaK ФИПа-1,4-0,6, 3 шт.</t>
  </si>
  <si>
    <t>Насос подпиточный  электродвигатель: 160S2, 15кВт, 2910 об/мин</t>
  </si>
  <si>
    <t>Насос подпиточный ХВО 1К-100-65-250, электродвигатель: АМН180 92, 37кВт, 2940 об/мин</t>
  </si>
  <si>
    <t>Насос подпиточный К80-50-200 электродвигатель: АИР132М, 11кВт, 2910 об/мин</t>
  </si>
  <si>
    <t>Насос охлаждения топок, электродвигатель: АИР90L2, 3кВт,2910об/мин</t>
  </si>
  <si>
    <t>Насос охлаждения топок, электродвигатель: 4АМА100S, 4кВт,2880об/мин</t>
  </si>
  <si>
    <t>Конвейер ленточный УКЛС-00ПС , 650мм, электродвигатели: АИР132М4, 11кВт, 1490об/мин; АИР160S6,11кВт,1000 об/мин</t>
  </si>
  <si>
    <t>Электродвигатель углеподачи АД132М6, 7,5кВт, 950 об/мин</t>
  </si>
  <si>
    <t>Электродвигатель ПСУ АИР71А4,  0,555кВт, 1350 об/мин</t>
  </si>
  <si>
    <t>Установка углеподача</t>
  </si>
  <si>
    <t>Котельная Госпиталь</t>
  </si>
  <si>
    <t>Котёл водогрейный  КВ 2,33-95 ШП  привод топки АИР100L4, 4кВт, 1500 об/мин</t>
  </si>
  <si>
    <t>Договор доверительного управления № 6 от 20 февраля 2012г.</t>
  </si>
  <si>
    <t>Котёл водогрейный КВт-2, электродвигатель ПМЗ АДМ80L6   1,1кВт, 1000 об/мин</t>
  </si>
  <si>
    <t>Вентилятор дутьевой ВР120-28Х3000, электродвигатель: АДМ100L2,  5,5кВт 3000об/мин</t>
  </si>
  <si>
    <t>Вентилятор дутьевой ВД2,8Х3000, электродвигатель: АДМ112М2 7,5кВт 3000об/мин</t>
  </si>
  <si>
    <t xml:space="preserve">Вентилятор дутьевой ВД280-40Х3000; электродвигатель АИР100S2, 4кВт, 3000 об/мин </t>
  </si>
  <si>
    <t>Дымосос ДН-8х1500 электродвигатель: 5АМХ160S4  15кВт,  1500об/мин</t>
  </si>
  <si>
    <t>Дымосос ДН-9х1500 электродвигатель: 5АМХ160S4  15кВт,  1500об/мин</t>
  </si>
  <si>
    <t xml:space="preserve">Насос подпиточный 1К20/30  электродвигатель АИР100S2,  4кВт,  3000 об/мин </t>
  </si>
  <si>
    <t>Угледробилка СМД504, электродвигатель АИР180S4,   22кВт,   1500 об/мин</t>
  </si>
  <si>
    <t>Газоход</t>
  </si>
  <si>
    <t>Бункер шлако-золоудаления</t>
  </si>
  <si>
    <t>Блок управления котлом</t>
  </si>
  <si>
    <t>Водоподготовительная установка обратного осмоса Экодар</t>
  </si>
  <si>
    <t>Насос ХВО   электродвигатель 7,5кВт,     2920 об/мин</t>
  </si>
  <si>
    <t>Насос ХВО   электродвигатель 3кВт,    3530 об/мин</t>
  </si>
  <si>
    <t>Насос ХВО   электродвигатель 4кВт,     2920 об/мин</t>
  </si>
  <si>
    <t>Насос ХВО   электродвигатель 0,12кВт,     800 об/мин</t>
  </si>
  <si>
    <t>Установка приточная RLG350/lso50.STD    электродвигатель  5,5кВт   1500 об/мин</t>
  </si>
  <si>
    <t>Воздухоподогреватель трубчатый ВП-С-140</t>
  </si>
  <si>
    <t>Бункер угольный</t>
  </si>
  <si>
    <t>Бункер-накопитель шлака</t>
  </si>
  <si>
    <t>Конвейер Z-образный КПС(2М) L=37,065м    электродвигатель АИР132М4    11кВт,   1490 об/мин</t>
  </si>
  <si>
    <t xml:space="preserve">Конвейер горизонтально-наклонный   КПС(2М)  L=34,565 ШЗУ   электродвигатель АИР132М4    11кВт,     1490 об/мин     </t>
  </si>
  <si>
    <t>Дробилка одновалковая  ДО-1-М  электродвигатель  АД160S6    11кВт,   960 об/мин</t>
  </si>
  <si>
    <t>Трактор ДТ-75ДЕРС2, г.Борзя кот. Центральная</t>
  </si>
  <si>
    <t>Трактор экскаватор ЭО 2621, ЕХ№ 7583, г.Борзя кот. Госпиталь</t>
  </si>
  <si>
    <t>Погрузчик LW321F 43-33EX, 2009г., г.Борзя кот. Центральная</t>
  </si>
  <si>
    <t>Камаз-5511 (К259ОА75RUS)2009Г. Г.Борзя кот.Центральная</t>
  </si>
  <si>
    <t>75:04:160317:173</t>
  </si>
  <si>
    <t>75:04:160328:900</t>
  </si>
  <si>
    <t>75:04:160320:493</t>
  </si>
  <si>
    <t>г.Борзя ул.Лазо-Железнодорожная</t>
  </si>
  <si>
    <t>г.Борзя пер.Зеленый-ул.Победы</t>
  </si>
  <si>
    <t xml:space="preserve">  </t>
  </si>
  <si>
    <t>Тепловые сети (от котельной Дистанции электроснабжения ЭЧ-5)</t>
  </si>
  <si>
    <t>г.Борзя, пер.Зеленый</t>
  </si>
  <si>
    <t>Тепловые сети (от котельной ТЦ ЮЭС к жилым домам)</t>
  </si>
  <si>
    <t>г.Борзя, пер.Кирова</t>
  </si>
  <si>
    <t>г.Борзя, ул.Свердлова</t>
  </si>
  <si>
    <t>г.Борзя участок от ТК-19 до ТК -20</t>
  </si>
  <si>
    <t xml:space="preserve">г.Борзя участок от пер.Зеленого д.73 до д.71, </t>
  </si>
  <si>
    <t xml:space="preserve">г.Борзя участок  от Тк-70/1 до ТК-70/2 , </t>
  </si>
  <si>
    <t xml:space="preserve">г.Борзя участок от ТК-7 до ТК-46, </t>
  </si>
  <si>
    <t xml:space="preserve">г.Борзя, участок         от ТК-48 до ТК-50, </t>
  </si>
  <si>
    <t xml:space="preserve">г.Борзя, участок         от ТК-26 до ТК-124, </t>
  </si>
  <si>
    <t xml:space="preserve">г.Борзя. участок от  ТК-25 до ТК-28 ЦРБ, </t>
  </si>
  <si>
    <t xml:space="preserve">г.Борзя участок от УТ-00 до Ветлечебницы, </t>
  </si>
  <si>
    <t xml:space="preserve">г.Борзя участок от ул.Победы 34 ТК-12 до ТК-10, </t>
  </si>
  <si>
    <t xml:space="preserve">г.Борзя участок от ТУ-3 до УТ-3/1 ул.Дзержинского-школа № 41, </t>
  </si>
  <si>
    <t xml:space="preserve">г.Борзя участок от ТК-100 до ВНС ул.Журавлева, </t>
  </si>
  <si>
    <t xml:space="preserve">г.Борзя участок по ул.Свердлова, </t>
  </si>
  <si>
    <t>Щит силовой ЩСУ, г.Борзя кот. Госпиталь</t>
  </si>
  <si>
    <t>Всего</t>
  </si>
  <si>
    <t>75:04:000000:946</t>
  </si>
  <si>
    <t>75:04:160113:360</t>
  </si>
  <si>
    <t>Балансодержатель Забайкальская топливно-энергетическая компания</t>
  </si>
  <si>
    <t xml:space="preserve">Городское поселение "Борзинское" </t>
  </si>
  <si>
    <t>Бак запаса очищенной воды V=10м³</t>
  </si>
  <si>
    <t>Бак запаса воды V=25м³</t>
  </si>
  <si>
    <t>Б/с</t>
  </si>
  <si>
    <t>75:04:160112:260</t>
  </si>
  <si>
    <t xml:space="preserve">Здание котельной № 1 </t>
  </si>
  <si>
    <t>75:04:160306:7</t>
  </si>
  <si>
    <t>586,4 кв.м. (после реконструкции 627,5 кв.м)</t>
  </si>
  <si>
    <t>75:04:160306:245</t>
  </si>
  <si>
    <t>нет</t>
  </si>
  <si>
    <t>75:04:160306:112</t>
  </si>
  <si>
    <t>20786.1</t>
  </si>
  <si>
    <t>75:04:160306:109</t>
  </si>
  <si>
    <t>333634.9</t>
  </si>
  <si>
    <t>75:04:160306:111</t>
  </si>
  <si>
    <t>22145.3</t>
  </si>
  <si>
    <t>75:04:160119:114</t>
  </si>
  <si>
    <t>18041.0</t>
  </si>
  <si>
    <t>Балансодержатель: ЗабТЭК</t>
  </si>
  <si>
    <t>Начальник отдела                                                                                                                                                        Н. А. Титова</t>
  </si>
  <si>
    <t>Начальникт отдела                                                                                                     Н. А. Титова</t>
  </si>
  <si>
    <t>Наружные сети канализации (121029)</t>
  </si>
  <si>
    <t>Кабель сигнализации электроснабжения (121031), 2012г., г.Борзя кот. Госпиталь</t>
  </si>
  <si>
    <t>Наружные электросети марки 2 ааблу-1кв-4*240,(121030)</t>
  </si>
  <si>
    <t>Наружные сети водоснабжения (121026)г.Борзя кот. Госпиталь</t>
  </si>
  <si>
    <t>Транспортёр скребковый ТС-2-30  электродвигатель АИР132S6  5,5кВт,  1000 об/мин(141068)</t>
  </si>
  <si>
    <t>Трансформатор ТМЗ 100/10</t>
  </si>
  <si>
    <t xml:space="preserve">Транспортёр скребковый установки линии углеподачи (галерея ДУ000197) ТС-2-30   электродвигатель АД132М6   7,5кВт,  955 об/мин </t>
  </si>
  <si>
    <t>Модуль котла</t>
  </si>
  <si>
    <t>I</t>
  </si>
  <si>
    <t>Установка ХВО модульной котельной</t>
  </si>
  <si>
    <t>Котёл водогрейный КВм-3,5КБ (Гефест-3,5-95ТЛПХ) привод топки 5АИ90L4,   2,2кВт,   1500об/мин, 5шт.</t>
  </si>
  <si>
    <t>Вентилятор дутьевой ВДН6,3-1500   электродвигатель: 5АИ112М4,     5,5кВт,   1500об/мин, 5шт.</t>
  </si>
  <si>
    <t>Циклон батарейный ЦБ-25, 5шт</t>
  </si>
  <si>
    <t>Ограждение цоколя модульной котельной</t>
  </si>
  <si>
    <t>Опорные конструкции котла, 15,571 м</t>
  </si>
  <si>
    <t>Топка НТКС, 3шт</t>
  </si>
  <si>
    <t>Батарейный циклон БЦ2-7, 3шт.(ДУ000041)</t>
  </si>
  <si>
    <t>Емкость запаса воды V=200 м3</t>
  </si>
  <si>
    <t>Топка ТШПМ-2,5</t>
  </si>
  <si>
    <t>Котёл водогрейный  КВт-1,74-95 КБ№5, электродвигатель на ПМЗ АДМ100L6,   2,2кВт ,1000 об/мин</t>
  </si>
  <si>
    <t>Котёл водогрейный  КВт-1,74-95 КБ№6, электродвигатель на ПМЗ АДМ100L6,   2,2кВт ,1000 об/мин</t>
  </si>
  <si>
    <t>Котёл водогрейный  КВт-1,74-95 КБ№7, электродвигатель на ПМЗ АДМ100L6,   2,2кВт ,1000 об/мин</t>
  </si>
  <si>
    <t>Щит силовой ЩСУ, № 141072/8713</t>
  </si>
  <si>
    <t>Щит силовой ЩСУ, № 141073/8714</t>
  </si>
  <si>
    <t>Щит силовой ЩСУ, № 141074/8715</t>
  </si>
  <si>
    <t>Щит общекотельного оборудования и общих размеров (КИПиА), №141075/8713</t>
  </si>
  <si>
    <t>Стационарное управление (643002/8701/8713)</t>
  </si>
  <si>
    <t>Теплообменник НН 62-ТС-16, 4 шт.</t>
  </si>
  <si>
    <t>Задвижка параллельная, №1441088/8713</t>
  </si>
  <si>
    <t>Металлоконструкции дробильного отделения в комплекте, №141106/8713</t>
  </si>
  <si>
    <t>Питатель качающийся, КЛ-8-ОА, №141117/8713</t>
  </si>
  <si>
    <t>Конвеер ленточный, №141119/8713</t>
  </si>
  <si>
    <t>Приточная вентиляционная установка, №141121/8713</t>
  </si>
  <si>
    <t>Шкаф распределительный электроэнергии, ШРЭм-3-260-11-11УХЛ4, №141132/8713</t>
  </si>
  <si>
    <t>Подпиточный бак объемом 11 куб.м., №141141/8713</t>
  </si>
  <si>
    <t>сведения о муниципальном движимом имуществе   на 01.01.2023 г.</t>
  </si>
  <si>
    <t>Наружные сети водоснабжения (121027)г.Борзя кот. Госпиталь</t>
  </si>
  <si>
    <t>г.Борзя, ул. Лзо,98</t>
  </si>
  <si>
    <t>г.Борзя, ул.Лазо,98</t>
  </si>
  <si>
    <t>Тепловые сети (прорабский участок НГЧВВ-2)</t>
  </si>
  <si>
    <t>Г.Борзя, ул.Железнодорожная,60</t>
  </si>
  <si>
    <t>б/с</t>
  </si>
  <si>
    <t>Затвор односекционный</t>
  </si>
  <si>
    <t>Таль электрическая</t>
  </si>
  <si>
    <t>Тепловые сети центральной части города, протяженность 7854 м.</t>
  </si>
  <si>
    <t>75:04:160101:1237</t>
  </si>
  <si>
    <t xml:space="preserve">г. Борзя, ул. Савватеевская,57 </t>
  </si>
  <si>
    <t>7854м</t>
  </si>
  <si>
    <t>75-75-05/009/2010-154 от 21.04.2010г.</t>
  </si>
  <si>
    <t>Тепловые сети, назначение коммуникационное</t>
  </si>
  <si>
    <t>24м</t>
  </si>
  <si>
    <t>75-75-05/025/2013-828 от 17.10.2013г.</t>
  </si>
  <si>
    <t>г. Борзя, ул. Ленина,21</t>
  </si>
  <si>
    <t>г. Борзя, ул. Ленина,5а</t>
  </si>
  <si>
    <t>116,5м</t>
  </si>
  <si>
    <t>75-75-05/025/2013-283 от17.10.2013г.</t>
  </si>
  <si>
    <t>Сооружение-тепловые сети, назначение коммуникационное, глубина заложения 0,70м.</t>
  </si>
  <si>
    <t>г. Борзя, ул. Советская,81</t>
  </si>
  <si>
    <t>75-75/005-75/005/023/2015-806/2 от 09.09.2015г.</t>
  </si>
  <si>
    <t>Тепловые сети (к жилым домам ул. Метелицы)</t>
  </si>
  <si>
    <t>г.Борзя, ул. Метелицы</t>
  </si>
  <si>
    <t>Тепловые сети (к жилому дому №7 по ул. Лазо)</t>
  </si>
  <si>
    <t>г. Борзя, ул. Лазо</t>
  </si>
  <si>
    <t>189м</t>
  </si>
  <si>
    <t>240м</t>
  </si>
  <si>
    <t>152м</t>
  </si>
  <si>
    <t>Тепловая сеть-сооружения коммунального хозяйства</t>
  </si>
  <si>
    <t>Российская Федерация, Забайкальский край, муниципальный район "Борзинский район", городское поселение "Борзинское", г.Борзя, ул. Савватеевская,57, сооружение -Т2</t>
  </si>
  <si>
    <t>75:04:000000:1654</t>
  </si>
  <si>
    <t>11485м</t>
  </si>
  <si>
    <t>Тепловые сети (от котельной госпиталя),1994г.</t>
  </si>
  <si>
    <t>102м</t>
  </si>
  <si>
    <t>67м</t>
  </si>
  <si>
    <t>6м</t>
  </si>
  <si>
    <t>114м</t>
  </si>
  <si>
    <t>Теплотрасса, 2010г</t>
  </si>
  <si>
    <t xml:space="preserve">Теплотрасса,  (гаражи),2010г. </t>
  </si>
  <si>
    <t>Теплотрасса,  2010г.</t>
  </si>
  <si>
    <t>189м.</t>
  </si>
  <si>
    <t>66м</t>
  </si>
  <si>
    <t>75-75-05/026/2011-076 от 13.12.2011г.</t>
  </si>
  <si>
    <t>75-75-05/026/2011-079 от 13.12.2011г.</t>
  </si>
  <si>
    <t>75:04:160306:110</t>
  </si>
  <si>
    <t>75:04:160306:116</t>
  </si>
  <si>
    <t>75-75-05/026/2011-075 от 13.12.2011г.</t>
  </si>
  <si>
    <t>75-75-05/007/2012-084 от 13.12.2011г.</t>
  </si>
  <si>
    <t>Наружные сети теплоснабжения, назначение коммуникационное, глубина заложения 2,0м (121025)</t>
  </si>
  <si>
    <t>75:04:160301:109</t>
  </si>
  <si>
    <t>75-75-05/026/2011-082 от 13.12.2011г.</t>
  </si>
  <si>
    <t>75-75-05/026/2011-068 от 13.12.2011г.</t>
  </si>
  <si>
    <t>75-75-05/026/2011-081 от 13.1.2011г.</t>
  </si>
  <si>
    <t>75:04:160205:320</t>
  </si>
  <si>
    <t>Российская Федерация, Забайкальский край, муниципальный район "Борзинский район", городское поселение "Борзинское", г.Борзя, ул. Ленина,37, сооружение -Т1</t>
  </si>
  <si>
    <t>75:04:000000:1647</t>
  </si>
  <si>
    <t>192м</t>
  </si>
  <si>
    <t>75:04:000000:1647-75/116/2022-1 от 19.10.2022г.</t>
  </si>
  <si>
    <t>Тепловая сеть-сооружения коммунального хозяйства,1960г.</t>
  </si>
  <si>
    <t>Тепловые сети залинейной части г.Борзя - 3 очередь</t>
  </si>
  <si>
    <t>75:04:000000:339</t>
  </si>
  <si>
    <t>5221,30м.</t>
  </si>
  <si>
    <t>75-75-05/009/2010-153 от 21.04.2010г.</t>
  </si>
  <si>
    <t>Забайкальский край, г. Борзя, пер. Переездный, от жилых домов №4, №6а пер.Переездный до колодца</t>
  </si>
  <si>
    <t>74м</t>
  </si>
  <si>
    <t>Тепловая сеть, назначение сооружения клммунального хозяйства, в т.ч.: трубопровод теплосети Д-50-74,5 м.; Трубопровод холодной воды Д-32-74,5 м., 1983г.</t>
  </si>
  <si>
    <t>75:04:000000:976-75/017/2017-2 от 14.02.2017г.</t>
  </si>
  <si>
    <t>Тепловые сети-сооружения коммунального хозяйства, 2014г.</t>
  </si>
  <si>
    <t>Забайкальский край, г. Борзя,ул. Промышленная, от жилых домов №11а, №11б ул. Промышленная до колодца</t>
  </si>
  <si>
    <t>126м</t>
  </si>
  <si>
    <t>75:04:160113:360-75/017/2017-2 от 14.02.2017г.</t>
  </si>
  <si>
    <t>Забайкальский край, г.Борзя, от "Модульной котельной" ул.  Промышленная, 8, к домам №№5,7,9,11 по улице Дзержинского, к домам №61,63,65, по улице Кирова</t>
  </si>
  <si>
    <t>75:04:000000:1413</t>
  </si>
  <si>
    <t>2100м</t>
  </si>
  <si>
    <t>Тепловая сеть- сооружения коммунального хозяйства, глубина залегания 1,5м, 2001г.</t>
  </si>
  <si>
    <t>75:04:000000:1413-75/116/2022-3 от 05.05.2022г.</t>
  </si>
  <si>
    <t>57м</t>
  </si>
  <si>
    <t>Тепловые сети от котельной НОДХ, 1981г.</t>
  </si>
  <si>
    <t>199м</t>
  </si>
  <si>
    <t>165,50м</t>
  </si>
  <si>
    <t>Тепловые сети (к жилым домам № 28/1, 28/2, 28/3, 28/4, 28/5, 28/6, 28/7), 2010г.</t>
  </si>
  <si>
    <t>Теплотрасса, 2010г.</t>
  </si>
  <si>
    <t>62м.</t>
  </si>
  <si>
    <t>91м</t>
  </si>
  <si>
    <t>123м</t>
  </si>
  <si>
    <t>251м</t>
  </si>
  <si>
    <t>257м</t>
  </si>
  <si>
    <t>Теплотрасса , 2010г.</t>
  </si>
  <si>
    <t>187м.</t>
  </si>
  <si>
    <t xml:space="preserve">г.Борзя участок от ТК-64 до ТК-66 </t>
  </si>
  <si>
    <t>г.Борзя участок от ТК-1 до ТК-6 ул. Победы</t>
  </si>
  <si>
    <t>131м.</t>
  </si>
  <si>
    <t xml:space="preserve"> г.Борзя участок от ТК-12 до ТК-6 ул.Победы </t>
  </si>
  <si>
    <t xml:space="preserve">г.Борзя участок от ТК-36 до ТК-36/1 Школа-дом (Барнаул) </t>
  </si>
  <si>
    <t>8м</t>
  </si>
  <si>
    <t>Котел КВ-Ф, 2006г.,  г.Борзя кот.Центральная</t>
  </si>
  <si>
    <t>Насос центробежный 1-го контура 1Д-315-50 с электродвигателем 5А200L2у, 45кВт,2940 об/мин, 1 шт.</t>
  </si>
  <si>
    <t>Грейфер, 1,4м3</t>
  </si>
  <si>
    <t>Дробилка молотковая однороторная с электродвигателем СМД-504, 1шт.</t>
  </si>
  <si>
    <t>Металлоконстр.резервуара и бака, 13,362</t>
  </si>
  <si>
    <t>Питатель топлива ПТЛ-600, 6шт</t>
  </si>
  <si>
    <t>Комплект САР и КИП к котлу, 3 шт</t>
  </si>
  <si>
    <t>Блок растопочный, 1шт.</t>
  </si>
  <si>
    <t>Питатель КЛ8-ОА в комплекте с двигателем АИУ100S4 У2,5 350, 1шт.</t>
  </si>
  <si>
    <t>Воздуховоды котельной, 7,752</t>
  </si>
  <si>
    <t>Газопроводы котельной, 19,737</t>
  </si>
  <si>
    <t>Трубопроводы в пределах котла, 14,453</t>
  </si>
  <si>
    <t>Золосмывной аппарат АЗ-370, 3шт</t>
  </si>
  <si>
    <t>Привод Н 87-22, 2шт</t>
  </si>
  <si>
    <t>Панель щита РУ-0,4 кВ (без УК), 1шт.</t>
  </si>
  <si>
    <t>Трансформатор ТМЗ 100/10, 2ШТ.</t>
  </si>
  <si>
    <t>Щит КИПиА, Щш-3Д 1200*800, 1 шт.</t>
  </si>
  <si>
    <t>УПОВС-30</t>
  </si>
  <si>
    <t>Установка УПОВС-1</t>
  </si>
  <si>
    <t>Доп.поверхность</t>
  </si>
  <si>
    <t>Дробилка ДО-1М с левым расположением привода,1 шт.</t>
  </si>
  <si>
    <t>2012, замена 29.09.2017г.</t>
  </si>
  <si>
    <t>Котёл водогрейный  КВт-1,74-95 КБ№, электродвигатель на ПМЗ АДМ100L6,   2,2кВт ,1000 об/мин</t>
  </si>
  <si>
    <t xml:space="preserve">Вентилятор дутьевой ВД280, Х3000; электродвигатель АИР100S2, 4кВт, 3000 об/мин </t>
  </si>
  <si>
    <t>Дымосос ДН-8-1500   электродвигатель  АИР180М4,   30кВт,   1500 об/мин</t>
  </si>
  <si>
    <t>2012, ремонт 13.09.2019г.</t>
  </si>
  <si>
    <t>Насос центробежный 1-го контура 1Д-200-38, с электродвигателем АИР200М4, 37кВт,1500 об/мин, 3шт.</t>
  </si>
  <si>
    <t>Теплообменник ALFA LOVAL    М15, 3шт.</t>
  </si>
  <si>
    <t>Вентилятор радиальный пылевой №141123/8713</t>
  </si>
  <si>
    <t>Установка автомат. Резерва ШВАРЗ-400-2(У)31-УХЛ4</t>
  </si>
  <si>
    <t>Шит силовой (141101/8713)</t>
  </si>
  <si>
    <t>Щит силовой (141138/8713)</t>
  </si>
  <si>
    <t>2007, ремонт 30.09.2017г.</t>
  </si>
  <si>
    <t>Дымосос ДН 10-150, электродвигатель АИР180М4,30 кВт, 1500 об/мин.</t>
  </si>
  <si>
    <t>2007, ремонт 09.10.2018г.</t>
  </si>
  <si>
    <t>Модуль теплофикационного оборудования (оборудование в составе модуля)</t>
  </si>
  <si>
    <t>II</t>
  </si>
  <si>
    <t>Агрегат насосный Wilo 1L100-210-37/2   электродвигатель OVFA200L28-92,    37кВт,   2950 об/мин,6шт</t>
  </si>
  <si>
    <t>2008, ремонт 26.11.2019г.</t>
  </si>
  <si>
    <t>Арегат насосоный DPV45-20-1   подпиточный, электродвигатель 5,5кВт,  2980 об/мин,2шт.</t>
  </si>
  <si>
    <t>Теплообменник пластинчатый НН№65-ТС16-165-ТМТ55, 3шт.</t>
  </si>
  <si>
    <t>2008, ремонт 05.10.2018г.</t>
  </si>
  <si>
    <t>2008, ремонт 19.09.2018г.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</si>
</sst>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6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43434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wrapText="1"/>
    </xf>
    <xf numFmtId="22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34" borderId="15" xfId="0" applyFont="1" applyFill="1" applyBorder="1" applyAlignment="1">
      <alignment horizontal="left" vertical="top" wrapText="1"/>
    </xf>
    <xf numFmtId="0" fontId="11" fillId="34" borderId="15" xfId="0" applyFont="1" applyFill="1" applyBorder="1" applyAlignment="1">
      <alignment horizontal="left" wrapText="1"/>
    </xf>
    <xf numFmtId="0" fontId="13" fillId="34" borderId="15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56" fillId="0" borderId="0" xfId="0" applyFont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57" fillId="0" borderId="0" xfId="0" applyFont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6" fillId="35" borderId="10" xfId="0" applyFont="1" applyFill="1" applyBorder="1" applyAlignment="1">
      <alignment horizontal="right" wrapText="1"/>
    </xf>
    <xf numFmtId="14" fontId="56" fillId="0" borderId="10" xfId="0" applyNumberFormat="1" applyFont="1" applyBorder="1" applyAlignment="1">
      <alignment horizontal="right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14" fontId="57" fillId="0" borderId="10" xfId="0" applyNumberFormat="1" applyFon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 wrapText="1"/>
    </xf>
    <xf numFmtId="4" fontId="10" fillId="36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7" borderId="14" xfId="0" applyFont="1" applyFill="1" applyBorder="1" applyAlignment="1">
      <alignment wrapText="1"/>
    </xf>
    <xf numFmtId="0" fontId="11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0" fontId="3" fillId="37" borderId="14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11" fillId="36" borderId="14" xfId="0" applyFont="1" applyFill="1" applyBorder="1" applyAlignment="1">
      <alignment wrapText="1"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wrapText="1"/>
    </xf>
    <xf numFmtId="179" fontId="10" fillId="36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 wrapText="1"/>
    </xf>
    <xf numFmtId="179" fontId="10" fillId="36" borderId="10" xfId="0" applyNumberFormat="1" applyFont="1" applyFill="1" applyBorder="1" applyAlignment="1">
      <alignment horizontal="center" wrapText="1"/>
    </xf>
    <xf numFmtId="0" fontId="13" fillId="36" borderId="10" xfId="0" applyFont="1" applyFill="1" applyBorder="1" applyAlignment="1">
      <alignment/>
    </xf>
    <xf numFmtId="0" fontId="3" fillId="36" borderId="14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179" fontId="11" fillId="0" borderId="10" xfId="0" applyNumberFormat="1" applyFont="1" applyBorder="1" applyAlignment="1">
      <alignment horizontal="center" wrapText="1"/>
    </xf>
    <xf numFmtId="0" fontId="2" fillId="34" borderId="16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179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5" xfId="0" applyNumberFormat="1" applyFont="1" applyFill="1" applyBorder="1" applyAlignment="1">
      <alignment wrapText="1"/>
    </xf>
    <xf numFmtId="179" fontId="2" fillId="34" borderId="10" xfId="0" applyNumberFormat="1" applyFont="1" applyFill="1" applyBorder="1" applyAlignment="1">
      <alignment horizontal="right" wrapText="1"/>
    </xf>
    <xf numFmtId="179" fontId="2" fillId="34" borderId="15" xfId="0" applyNumberFormat="1" applyFont="1" applyFill="1" applyBorder="1" applyAlignment="1">
      <alignment horizontal="right" wrapText="1"/>
    </xf>
    <xf numFmtId="179" fontId="11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wrapText="1"/>
    </xf>
    <xf numFmtId="0" fontId="57" fillId="34" borderId="0" xfId="0" applyFont="1" applyFill="1" applyAlignment="1">
      <alignment wrapText="1"/>
    </xf>
    <xf numFmtId="14" fontId="3" fillId="34" borderId="10" xfId="0" applyNumberFormat="1" applyFont="1" applyFill="1" applyBorder="1" applyAlignment="1">
      <alignment horizontal="center" wrapText="1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left"/>
    </xf>
    <xf numFmtId="179" fontId="11" fillId="34" borderId="14" xfId="0" applyNumberFormat="1" applyFont="1" applyFill="1" applyBorder="1" applyAlignment="1">
      <alignment horizontal="center" wrapText="1"/>
    </xf>
    <xf numFmtId="22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22" fontId="11" fillId="34" borderId="10" xfId="0" applyNumberFormat="1" applyFont="1" applyFill="1" applyBorder="1" applyAlignment="1">
      <alignment horizontal="left"/>
    </xf>
    <xf numFmtId="14" fontId="56" fillId="34" borderId="10" xfId="0" applyNumberFormat="1" applyFont="1" applyFill="1" applyBorder="1" applyAlignment="1">
      <alignment wrapText="1"/>
    </xf>
    <xf numFmtId="14" fontId="56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57" fillId="34" borderId="10" xfId="0" applyFont="1" applyFill="1" applyBorder="1" applyAlignment="1">
      <alignment wrapText="1"/>
    </xf>
    <xf numFmtId="14" fontId="57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179" fontId="2" fillId="34" borderId="10" xfId="0" applyNumberFormat="1" applyFont="1" applyFill="1" applyBorder="1" applyAlignment="1">
      <alignment horizontal="center" vertical="top" wrapText="1"/>
    </xf>
    <xf numFmtId="179" fontId="2" fillId="34" borderId="10" xfId="0" applyNumberFormat="1" applyFont="1" applyFill="1" applyBorder="1" applyAlignment="1">
      <alignment horizontal="right" vertical="top" wrapText="1"/>
    </xf>
    <xf numFmtId="14" fontId="57" fillId="34" borderId="10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4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/>
    </xf>
    <xf numFmtId="179" fontId="3" fillId="0" borderId="10" xfId="0" applyNumberFormat="1" applyFont="1" applyBorder="1" applyAlignment="1">
      <alignment horizontal="center" wrapText="1"/>
    </xf>
    <xf numFmtId="179" fontId="3" fillId="34" borderId="10" xfId="0" applyNumberFormat="1" applyFont="1" applyFill="1" applyBorder="1" applyAlignment="1">
      <alignment horizontal="center" wrapText="1"/>
    </xf>
    <xf numFmtId="179" fontId="3" fillId="34" borderId="10" xfId="0" applyNumberFormat="1" applyFont="1" applyFill="1" applyBorder="1" applyAlignment="1">
      <alignment horizontal="center"/>
    </xf>
    <xf numFmtId="179" fontId="3" fillId="37" borderId="1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9" fontId="58" fillId="0" borderId="10" xfId="0" applyNumberFormat="1" applyFont="1" applyFill="1" applyBorder="1" applyAlignment="1">
      <alignment horizontal="center" vertical="center" wrapText="1"/>
    </xf>
    <xf numFmtId="179" fontId="3" fillId="37" borderId="10" xfId="0" applyNumberFormat="1" applyFont="1" applyFill="1" applyBorder="1" applyAlignment="1">
      <alignment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34" borderId="10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0" fillId="34" borderId="0" xfId="0" applyFill="1" applyAlignment="1">
      <alignment/>
    </xf>
    <xf numFmtId="179" fontId="10" fillId="0" borderId="10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 wrapText="1"/>
    </xf>
    <xf numFmtId="179" fontId="10" fillId="36" borderId="10" xfId="0" applyNumberFormat="1" applyFont="1" applyFill="1" applyBorder="1" applyAlignment="1">
      <alignment wrapText="1"/>
    </xf>
    <xf numFmtId="179" fontId="10" fillId="0" borderId="1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/>
    </xf>
    <xf numFmtId="179" fontId="0" fillId="0" borderId="0" xfId="0" applyNumberFormat="1" applyAlignment="1">
      <alignment/>
    </xf>
    <xf numFmtId="0" fontId="13" fillId="36" borderId="18" xfId="0" applyFont="1" applyFill="1" applyBorder="1" applyAlignment="1">
      <alignment horizontal="left" wrapText="1"/>
    </xf>
    <xf numFmtId="0" fontId="13" fillId="36" borderId="19" xfId="0" applyFont="1" applyFill="1" applyBorder="1" applyAlignment="1">
      <alignment wrapText="1"/>
    </xf>
    <xf numFmtId="0" fontId="10" fillId="36" borderId="15" xfId="0" applyFont="1" applyFill="1" applyBorder="1" applyAlignment="1">
      <alignment horizontal="left" wrapText="1"/>
    </xf>
    <xf numFmtId="0" fontId="13" fillId="36" borderId="15" xfId="0" applyFont="1" applyFill="1" applyBorder="1" applyAlignment="1">
      <alignment horizontal="left" wrapText="1"/>
    </xf>
    <xf numFmtId="179" fontId="13" fillId="36" borderId="10" xfId="0" applyNumberFormat="1" applyFont="1" applyFill="1" applyBorder="1" applyAlignment="1">
      <alignment horizontal="center" wrapText="1"/>
    </xf>
    <xf numFmtId="0" fontId="13" fillId="36" borderId="14" xfId="0" applyFont="1" applyFill="1" applyBorder="1" applyAlignment="1">
      <alignment wrapText="1"/>
    </xf>
    <xf numFmtId="0" fontId="13" fillId="36" borderId="10" xfId="0" applyFont="1" applyFill="1" applyBorder="1" applyAlignment="1">
      <alignment horizontal="left" vertical="top" wrapText="1"/>
    </xf>
    <xf numFmtId="179" fontId="1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wrapText="1"/>
    </xf>
    <xf numFmtId="22" fontId="10" fillId="37" borderId="10" xfId="0" applyNumberFormat="1" applyFont="1" applyFill="1" applyBorder="1" applyAlignment="1">
      <alignment horizontal="left"/>
    </xf>
    <xf numFmtId="0" fontId="10" fillId="37" borderId="10" xfId="0" applyFont="1" applyFill="1" applyBorder="1" applyAlignment="1">
      <alignment horizontal="left"/>
    </xf>
    <xf numFmtId="179" fontId="10" fillId="37" borderId="10" xfId="0" applyNumberFormat="1" applyFont="1" applyFill="1" applyBorder="1" applyAlignment="1">
      <alignment horizontal="center" wrapText="1"/>
    </xf>
    <xf numFmtId="0" fontId="10" fillId="37" borderId="10" xfId="0" applyFont="1" applyFill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34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3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view="pageBreakPreview" zoomScaleSheetLayoutView="100" zoomScalePageLayoutView="0" workbookViewId="0" topLeftCell="A1">
      <selection activeCell="P6" sqref="P6"/>
    </sheetView>
  </sheetViews>
  <sheetFormatPr defaultColWidth="9.00390625" defaultRowHeight="12.75"/>
  <cols>
    <col min="1" max="1" width="4.875" style="0" customWidth="1"/>
    <col min="2" max="2" width="15.25390625" style="0" customWidth="1"/>
    <col min="3" max="3" width="13.625" style="0" customWidth="1"/>
    <col min="4" max="4" width="12.375" style="0" customWidth="1"/>
    <col min="5" max="5" width="10.75390625" style="0" customWidth="1"/>
    <col min="6" max="6" width="18.25390625" style="0" customWidth="1"/>
    <col min="7" max="7" width="14.625" style="0" customWidth="1"/>
    <col min="8" max="8" width="16.00390625" style="0" customWidth="1"/>
    <col min="9" max="9" width="12.25390625" style="0" customWidth="1"/>
    <col min="10" max="10" width="8.875" style="0" customWidth="1"/>
    <col min="11" max="11" width="11.00390625" style="0" customWidth="1"/>
    <col min="12" max="12" width="20.625" style="0" customWidth="1"/>
    <col min="13" max="13" width="17.625" style="0" customWidth="1"/>
    <col min="14" max="14" width="11.00390625" style="0" customWidth="1"/>
    <col min="15" max="15" width="13.375" style="0" hidden="1" customWidth="1"/>
    <col min="16" max="16" width="12.25390625" style="0" customWidth="1"/>
    <col min="17" max="17" width="13.00390625" style="0" customWidth="1"/>
  </cols>
  <sheetData>
    <row r="1" spans="1:17" ht="12.75">
      <c r="A1" s="225" t="s">
        <v>14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13"/>
      <c r="P1" s="10"/>
      <c r="Q1" s="10"/>
    </row>
    <row r="2" spans="1:17" ht="12.75">
      <c r="A2" s="225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3"/>
      <c r="P2" s="24"/>
      <c r="Q2" s="10"/>
    </row>
    <row r="3" spans="1:17" s="5" customFormat="1" ht="15.75" thickBot="1">
      <c r="A3" s="225" t="s">
        <v>16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5"/>
      <c r="P3" s="11"/>
      <c r="Q3" s="6"/>
    </row>
    <row r="4" spans="1:19" s="5" customFormat="1" ht="15">
      <c r="A4" s="226" t="s">
        <v>17</v>
      </c>
      <c r="B4" s="208" t="s">
        <v>18</v>
      </c>
      <c r="C4" s="208" t="s">
        <v>19</v>
      </c>
      <c r="D4" s="208" t="s">
        <v>20</v>
      </c>
      <c r="E4" s="208" t="s">
        <v>21</v>
      </c>
      <c r="F4" s="208" t="s">
        <v>22</v>
      </c>
      <c r="G4" s="208"/>
      <c r="H4" s="208"/>
      <c r="I4" s="208" t="s">
        <v>23</v>
      </c>
      <c r="J4" s="208" t="s">
        <v>24</v>
      </c>
      <c r="K4" s="208" t="s">
        <v>25</v>
      </c>
      <c r="L4" s="208" t="s">
        <v>26</v>
      </c>
      <c r="M4" s="208" t="s">
        <v>27</v>
      </c>
      <c r="N4" s="211" t="s">
        <v>28</v>
      </c>
      <c r="O4" s="13"/>
      <c r="P4" s="11"/>
      <c r="Q4" s="9"/>
      <c r="R4" s="4"/>
      <c r="S4" s="4"/>
    </row>
    <row r="5" spans="1:19" s="5" customFormat="1" ht="22.5">
      <c r="A5" s="227"/>
      <c r="B5" s="229"/>
      <c r="C5" s="229"/>
      <c r="D5" s="229"/>
      <c r="E5" s="229"/>
      <c r="F5" s="34" t="s">
        <v>29</v>
      </c>
      <c r="G5" s="34" t="s">
        <v>30</v>
      </c>
      <c r="H5" s="34" t="s">
        <v>31</v>
      </c>
      <c r="I5" s="209"/>
      <c r="J5" s="209"/>
      <c r="K5" s="209"/>
      <c r="L5" s="209"/>
      <c r="M5" s="209"/>
      <c r="N5" s="212"/>
      <c r="O5" s="30"/>
      <c r="P5" s="11"/>
      <c r="Q5" s="9"/>
      <c r="R5" s="7"/>
      <c r="S5" s="7"/>
    </row>
    <row r="6" spans="1:17" s="5" customFormat="1" ht="190.5" customHeight="1" thickBot="1">
      <c r="A6" s="228"/>
      <c r="B6" s="230"/>
      <c r="C6" s="230"/>
      <c r="D6" s="230"/>
      <c r="E6" s="230"/>
      <c r="F6" s="35"/>
      <c r="G6" s="35"/>
      <c r="H6" s="35"/>
      <c r="I6" s="210"/>
      <c r="J6" s="210"/>
      <c r="K6" s="210"/>
      <c r="L6" s="210"/>
      <c r="M6" s="210"/>
      <c r="N6" s="213"/>
      <c r="O6" s="30"/>
      <c r="P6" s="11"/>
      <c r="Q6" s="6"/>
    </row>
    <row r="7" spans="1:17" s="5" customFormat="1" ht="15.75" thickBot="1">
      <c r="A7" s="215" t="s">
        <v>158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30"/>
      <c r="P7" s="11"/>
      <c r="Q7" s="6"/>
    </row>
    <row r="8" spans="1:17" s="5" customFormat="1" ht="15">
      <c r="A8" s="218" t="s">
        <v>32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20"/>
      <c r="O8" s="30"/>
      <c r="P8" s="11"/>
      <c r="Q8" s="6" t="s">
        <v>117</v>
      </c>
    </row>
    <row r="9" spans="1:17" ht="31.5">
      <c r="A9" s="58">
        <v>1</v>
      </c>
      <c r="B9" s="59" t="s">
        <v>145</v>
      </c>
      <c r="C9" s="60" t="s">
        <v>33</v>
      </c>
      <c r="D9" s="79" t="s">
        <v>144</v>
      </c>
      <c r="E9" s="59">
        <v>2378.7</v>
      </c>
      <c r="F9" s="96">
        <v>113856392.43</v>
      </c>
      <c r="G9" s="96">
        <v>62641472.88</v>
      </c>
      <c r="H9" s="96">
        <f>F9-G9</f>
        <v>51214919.550000004</v>
      </c>
      <c r="I9" s="89">
        <v>1906147.46</v>
      </c>
      <c r="J9" s="90">
        <v>39050</v>
      </c>
      <c r="K9" s="59"/>
      <c r="L9" s="61" t="s">
        <v>34</v>
      </c>
      <c r="M9" s="62" t="s">
        <v>140</v>
      </c>
      <c r="N9" s="59"/>
      <c r="O9" s="30"/>
      <c r="P9" s="12"/>
      <c r="Q9" s="12" t="s">
        <v>117</v>
      </c>
    </row>
    <row r="10" spans="1:17" s="1" customFormat="1" ht="32.25">
      <c r="A10" s="63">
        <v>2</v>
      </c>
      <c r="B10" s="59" t="s">
        <v>35</v>
      </c>
      <c r="C10" s="61" t="s">
        <v>33</v>
      </c>
      <c r="D10" s="59"/>
      <c r="E10" s="59"/>
      <c r="F10" s="96" t="s">
        <v>143</v>
      </c>
      <c r="G10" s="96" t="s">
        <v>36</v>
      </c>
      <c r="H10" s="96"/>
      <c r="I10" s="36"/>
      <c r="J10" s="37"/>
      <c r="K10" s="59"/>
      <c r="L10" s="61" t="s">
        <v>34</v>
      </c>
      <c r="M10" s="62" t="s">
        <v>140</v>
      </c>
      <c r="N10" s="59"/>
      <c r="O10" s="30"/>
      <c r="P10" s="6"/>
      <c r="Q10" s="6"/>
    </row>
    <row r="11" spans="1:17" s="1" customFormat="1" ht="32.25">
      <c r="A11" s="63">
        <v>3</v>
      </c>
      <c r="B11" s="59" t="s">
        <v>37</v>
      </c>
      <c r="C11" s="61" t="s">
        <v>33</v>
      </c>
      <c r="D11" s="59"/>
      <c r="E11" s="59"/>
      <c r="F11" s="96" t="s">
        <v>143</v>
      </c>
      <c r="G11" s="96"/>
      <c r="H11" s="96"/>
      <c r="I11" s="36"/>
      <c r="J11" s="37"/>
      <c r="K11" s="59"/>
      <c r="L11" s="61" t="s">
        <v>34</v>
      </c>
      <c r="M11" s="62" t="s">
        <v>140</v>
      </c>
      <c r="N11" s="59"/>
      <c r="O11" s="30"/>
      <c r="P11" s="6"/>
      <c r="Q11" s="6"/>
    </row>
    <row r="12" spans="1:17" s="1" customFormat="1" ht="32.25">
      <c r="A12" s="58">
        <v>4</v>
      </c>
      <c r="B12" s="59" t="s">
        <v>38</v>
      </c>
      <c r="C12" s="61" t="s">
        <v>33</v>
      </c>
      <c r="D12" s="59"/>
      <c r="E12" s="59"/>
      <c r="F12" s="96" t="s">
        <v>143</v>
      </c>
      <c r="G12" s="96"/>
      <c r="H12" s="96"/>
      <c r="I12" s="36"/>
      <c r="J12" s="37"/>
      <c r="K12" s="59"/>
      <c r="L12" s="61" t="s">
        <v>34</v>
      </c>
      <c r="M12" s="62" t="s">
        <v>140</v>
      </c>
      <c r="N12" s="59"/>
      <c r="O12" s="30"/>
      <c r="P12" s="6"/>
      <c r="Q12" s="6"/>
    </row>
    <row r="13" spans="1:17" s="1" customFormat="1" ht="32.25">
      <c r="A13" s="63">
        <v>5</v>
      </c>
      <c r="B13" s="59" t="s">
        <v>39</v>
      </c>
      <c r="C13" s="61" t="s">
        <v>33</v>
      </c>
      <c r="D13" s="59"/>
      <c r="E13" s="59" t="s">
        <v>40</v>
      </c>
      <c r="F13" s="96" t="s">
        <v>143</v>
      </c>
      <c r="G13" s="96"/>
      <c r="H13" s="96"/>
      <c r="I13" s="36"/>
      <c r="J13" s="37"/>
      <c r="K13" s="59"/>
      <c r="L13" s="61" t="s">
        <v>34</v>
      </c>
      <c r="M13" s="62" t="s">
        <v>140</v>
      </c>
      <c r="N13" s="59"/>
      <c r="O13" s="30"/>
      <c r="P13" s="6"/>
      <c r="Q13" s="6"/>
    </row>
    <row r="14" spans="1:17" s="1" customFormat="1" ht="32.25">
      <c r="A14" s="63">
        <v>6</v>
      </c>
      <c r="B14" s="59" t="s">
        <v>41</v>
      </c>
      <c r="C14" s="61" t="s">
        <v>33</v>
      </c>
      <c r="D14" s="59"/>
      <c r="E14" s="59"/>
      <c r="F14" s="96" t="s">
        <v>143</v>
      </c>
      <c r="G14" s="96"/>
      <c r="H14" s="96"/>
      <c r="I14" s="36"/>
      <c r="J14" s="37"/>
      <c r="K14" s="59"/>
      <c r="L14" s="61" t="s">
        <v>34</v>
      </c>
      <c r="M14" s="62" t="s">
        <v>140</v>
      </c>
      <c r="N14" s="59"/>
      <c r="O14" s="30"/>
      <c r="P14" s="6"/>
      <c r="Q14" s="6"/>
    </row>
    <row r="15" spans="1:17" s="1" customFormat="1" ht="32.25">
      <c r="A15" s="58">
        <v>7</v>
      </c>
      <c r="B15" s="59" t="s">
        <v>0</v>
      </c>
      <c r="C15" s="61" t="s">
        <v>33</v>
      </c>
      <c r="D15" s="59"/>
      <c r="E15" s="59"/>
      <c r="F15" s="134">
        <v>5594593</v>
      </c>
      <c r="G15" s="134">
        <v>223784</v>
      </c>
      <c r="H15" s="134">
        <v>5370809</v>
      </c>
      <c r="I15" s="36"/>
      <c r="J15" s="37"/>
      <c r="K15" s="59"/>
      <c r="L15" s="61" t="s">
        <v>34</v>
      </c>
      <c r="M15" s="62" t="s">
        <v>140</v>
      </c>
      <c r="N15" s="59"/>
      <c r="O15" s="30"/>
      <c r="P15" s="6"/>
      <c r="Q15" s="6"/>
    </row>
    <row r="16" spans="1:17" s="1" customFormat="1" ht="32.25">
      <c r="A16" s="63">
        <v>8</v>
      </c>
      <c r="B16" s="59" t="s">
        <v>1</v>
      </c>
      <c r="C16" s="61" t="s">
        <v>33</v>
      </c>
      <c r="D16" s="59"/>
      <c r="E16" s="59" t="s">
        <v>2</v>
      </c>
      <c r="F16" s="134">
        <v>180130</v>
      </c>
      <c r="G16" s="134">
        <v>102556.68</v>
      </c>
      <c r="H16" s="134">
        <f>F16-G16</f>
        <v>77573.32</v>
      </c>
      <c r="I16" s="36"/>
      <c r="J16" s="37"/>
      <c r="K16" s="59"/>
      <c r="L16" s="61" t="s">
        <v>34</v>
      </c>
      <c r="M16" s="62" t="s">
        <v>140</v>
      </c>
      <c r="N16" s="59"/>
      <c r="O16" s="30"/>
      <c r="P16" s="6"/>
      <c r="Q16" s="6"/>
    </row>
    <row r="17" spans="1:17" s="1" customFormat="1" ht="32.25">
      <c r="A17" s="63">
        <v>9</v>
      </c>
      <c r="B17" s="59" t="s">
        <v>42</v>
      </c>
      <c r="C17" s="61" t="s">
        <v>33</v>
      </c>
      <c r="D17" s="59"/>
      <c r="E17" s="59"/>
      <c r="F17" s="134" t="s">
        <v>143</v>
      </c>
      <c r="G17" s="134"/>
      <c r="H17" s="134"/>
      <c r="I17" s="36"/>
      <c r="J17" s="37"/>
      <c r="K17" s="59"/>
      <c r="L17" s="61" t="s">
        <v>34</v>
      </c>
      <c r="M17" s="62" t="s">
        <v>140</v>
      </c>
      <c r="N17" s="59"/>
      <c r="O17" s="30"/>
      <c r="P17" s="6"/>
      <c r="Q17" s="6"/>
    </row>
    <row r="18" spans="1:17" s="1" customFormat="1" ht="57">
      <c r="A18" s="58">
        <v>10</v>
      </c>
      <c r="B18" s="59" t="s">
        <v>205</v>
      </c>
      <c r="C18" s="61" t="s">
        <v>207</v>
      </c>
      <c r="D18" s="59" t="s">
        <v>206</v>
      </c>
      <c r="E18" s="59" t="s">
        <v>208</v>
      </c>
      <c r="F18" s="134">
        <v>179110559.5</v>
      </c>
      <c r="G18" s="134">
        <v>177920595.84</v>
      </c>
      <c r="H18" s="134">
        <f>F18-G18</f>
        <v>1189963.6599999964</v>
      </c>
      <c r="I18" s="36"/>
      <c r="J18" s="37" t="s">
        <v>209</v>
      </c>
      <c r="K18" s="59"/>
      <c r="L18" s="61" t="s">
        <v>34</v>
      </c>
      <c r="M18" s="62" t="s">
        <v>140</v>
      </c>
      <c r="N18" s="59"/>
      <c r="O18" s="30"/>
      <c r="P18" s="6"/>
      <c r="Q18" s="6"/>
    </row>
    <row r="19" spans="1:17" s="1" customFormat="1" ht="57">
      <c r="A19" s="63">
        <v>11</v>
      </c>
      <c r="B19" s="59" t="s">
        <v>210</v>
      </c>
      <c r="C19" s="61" t="s">
        <v>213</v>
      </c>
      <c r="D19" s="59" t="s">
        <v>112</v>
      </c>
      <c r="E19" s="59" t="s">
        <v>211</v>
      </c>
      <c r="F19" s="134">
        <v>47697.23</v>
      </c>
      <c r="G19" s="134">
        <v>18428.51</v>
      </c>
      <c r="H19" s="134">
        <f aca="true" t="shared" si="0" ref="H19:H30">F19-G19</f>
        <v>29268.720000000005</v>
      </c>
      <c r="I19" s="36"/>
      <c r="J19" s="37" t="s">
        <v>212</v>
      </c>
      <c r="K19" s="59"/>
      <c r="L19" s="61" t="s">
        <v>34</v>
      </c>
      <c r="M19" s="62" t="s">
        <v>140</v>
      </c>
      <c r="N19" s="59"/>
      <c r="O19" s="30"/>
      <c r="P19" s="6"/>
      <c r="Q19" s="6"/>
    </row>
    <row r="20" spans="1:17" s="1" customFormat="1" ht="57">
      <c r="A20" s="63">
        <v>12</v>
      </c>
      <c r="B20" s="59" t="s">
        <v>210</v>
      </c>
      <c r="C20" s="61" t="s">
        <v>214</v>
      </c>
      <c r="D20" s="59" t="s">
        <v>113</v>
      </c>
      <c r="E20" s="59" t="s">
        <v>215</v>
      </c>
      <c r="F20" s="134">
        <v>176565.05</v>
      </c>
      <c r="G20" s="134">
        <v>88282.44</v>
      </c>
      <c r="H20" s="134">
        <f t="shared" si="0"/>
        <v>88282.60999999999</v>
      </c>
      <c r="I20" s="36"/>
      <c r="J20" s="37" t="s">
        <v>216</v>
      </c>
      <c r="K20" s="59"/>
      <c r="L20" s="61" t="s">
        <v>34</v>
      </c>
      <c r="M20" s="62" t="s">
        <v>140</v>
      </c>
      <c r="N20" s="59"/>
      <c r="O20" s="30"/>
      <c r="P20" s="6"/>
      <c r="Q20" s="6"/>
    </row>
    <row r="21" spans="1:17" s="1" customFormat="1" ht="68.25">
      <c r="A21" s="58">
        <v>13</v>
      </c>
      <c r="B21" s="59" t="s">
        <v>217</v>
      </c>
      <c r="C21" s="61" t="s">
        <v>218</v>
      </c>
      <c r="D21" s="59" t="s">
        <v>114</v>
      </c>
      <c r="E21" s="59" t="s">
        <v>226</v>
      </c>
      <c r="F21" s="134">
        <v>0</v>
      </c>
      <c r="G21" s="134">
        <v>0</v>
      </c>
      <c r="H21" s="134">
        <f t="shared" si="0"/>
        <v>0</v>
      </c>
      <c r="I21" s="36"/>
      <c r="J21" s="37" t="s">
        <v>219</v>
      </c>
      <c r="K21" s="59"/>
      <c r="L21" s="61" t="s">
        <v>34</v>
      </c>
      <c r="M21" s="62" t="s">
        <v>140</v>
      </c>
      <c r="N21" s="59"/>
      <c r="O21" s="30"/>
      <c r="P21" s="6"/>
      <c r="Q21" s="6"/>
    </row>
    <row r="22" spans="1:17" s="1" customFormat="1" ht="32.25">
      <c r="A22" s="63">
        <v>14</v>
      </c>
      <c r="B22" s="59" t="s">
        <v>220</v>
      </c>
      <c r="C22" s="61" t="s">
        <v>221</v>
      </c>
      <c r="D22" s="59"/>
      <c r="E22" s="59" t="s">
        <v>224</v>
      </c>
      <c r="F22" s="134">
        <v>1519171</v>
      </c>
      <c r="G22" s="134">
        <v>1519171</v>
      </c>
      <c r="H22" s="134">
        <f t="shared" si="0"/>
        <v>0</v>
      </c>
      <c r="I22" s="36"/>
      <c r="J22" s="37"/>
      <c r="K22" s="59"/>
      <c r="L22" s="61" t="s">
        <v>34</v>
      </c>
      <c r="M22" s="62" t="s">
        <v>140</v>
      </c>
      <c r="N22" s="59"/>
      <c r="O22" s="30"/>
      <c r="P22" s="6"/>
      <c r="Q22" s="6"/>
    </row>
    <row r="23" spans="1:17" s="1" customFormat="1" ht="32.25">
      <c r="A23" s="63">
        <v>15</v>
      </c>
      <c r="B23" s="59" t="s">
        <v>222</v>
      </c>
      <c r="C23" s="61" t="s">
        <v>223</v>
      </c>
      <c r="D23" s="59"/>
      <c r="E23" s="59" t="s">
        <v>225</v>
      </c>
      <c r="F23" s="134">
        <v>2899865</v>
      </c>
      <c r="G23" s="134">
        <v>447519.7</v>
      </c>
      <c r="H23" s="134">
        <f t="shared" si="0"/>
        <v>2452345.3</v>
      </c>
      <c r="I23" s="36"/>
      <c r="J23" s="37"/>
      <c r="K23" s="59"/>
      <c r="L23" s="61" t="s">
        <v>34</v>
      </c>
      <c r="M23" s="62" t="s">
        <v>140</v>
      </c>
      <c r="N23" s="59"/>
      <c r="O23" s="30"/>
      <c r="P23" s="6"/>
      <c r="Q23" s="6"/>
    </row>
    <row r="24" spans="1:17" s="1" customFormat="1" ht="105.75">
      <c r="A24" s="58">
        <v>16</v>
      </c>
      <c r="B24" s="59" t="s">
        <v>227</v>
      </c>
      <c r="C24" s="61" t="s">
        <v>228</v>
      </c>
      <c r="D24" s="59" t="s">
        <v>229</v>
      </c>
      <c r="E24" s="59" t="s">
        <v>230</v>
      </c>
      <c r="F24" s="134">
        <v>2412417</v>
      </c>
      <c r="G24" s="134">
        <v>282595.6</v>
      </c>
      <c r="H24" s="134">
        <f t="shared" si="0"/>
        <v>2129821.4</v>
      </c>
      <c r="I24" s="36"/>
      <c r="J24" s="37"/>
      <c r="K24" s="59"/>
      <c r="L24" s="61" t="s">
        <v>34</v>
      </c>
      <c r="M24" s="62" t="s">
        <v>140</v>
      </c>
      <c r="N24" s="59"/>
      <c r="O24" s="30"/>
      <c r="P24" s="6"/>
      <c r="Q24" s="6"/>
    </row>
    <row r="25" spans="1:17" s="1" customFormat="1" ht="36.75">
      <c r="A25" s="63">
        <v>17</v>
      </c>
      <c r="B25" s="135" t="s">
        <v>237</v>
      </c>
      <c r="C25" s="136" t="s">
        <v>123</v>
      </c>
      <c r="D25" s="67"/>
      <c r="E25" s="67" t="s">
        <v>233</v>
      </c>
      <c r="F25" s="137">
        <v>296590</v>
      </c>
      <c r="G25" s="138">
        <f>29659/70*82</f>
        <v>34743.4</v>
      </c>
      <c r="H25" s="139">
        <f t="shared" si="0"/>
        <v>261846.6</v>
      </c>
      <c r="I25" s="36"/>
      <c r="J25" s="37"/>
      <c r="K25" s="59"/>
      <c r="L25" s="61" t="s">
        <v>34</v>
      </c>
      <c r="M25" s="62" t="s">
        <v>140</v>
      </c>
      <c r="N25" s="59"/>
      <c r="O25" s="30"/>
      <c r="P25" s="6"/>
      <c r="Q25" s="6"/>
    </row>
    <row r="26" spans="1:17" s="1" customFormat="1" ht="36.75">
      <c r="A26" s="63">
        <v>18</v>
      </c>
      <c r="B26" s="135" t="s">
        <v>236</v>
      </c>
      <c r="C26" s="136" t="s">
        <v>125</v>
      </c>
      <c r="D26" s="67"/>
      <c r="E26" s="67" t="s">
        <v>232</v>
      </c>
      <c r="F26" s="137">
        <v>194292</v>
      </c>
      <c r="G26" s="138">
        <f>19429/70*82</f>
        <v>22759.685714285715</v>
      </c>
      <c r="H26" s="139">
        <f t="shared" si="0"/>
        <v>171532.3142857143</v>
      </c>
      <c r="I26" s="36"/>
      <c r="J26" s="37"/>
      <c r="K26" s="59"/>
      <c r="L26" s="61" t="s">
        <v>34</v>
      </c>
      <c r="M26" s="62" t="s">
        <v>140</v>
      </c>
      <c r="N26" s="59"/>
      <c r="O26" s="30"/>
      <c r="P26" s="6"/>
      <c r="Q26" s="6"/>
    </row>
    <row r="27" spans="1:17" s="1" customFormat="1" ht="36.75">
      <c r="A27" s="58">
        <v>19</v>
      </c>
      <c r="B27" s="135" t="s">
        <v>236</v>
      </c>
      <c r="C27" s="136" t="s">
        <v>128</v>
      </c>
      <c r="D27" s="67"/>
      <c r="E27" s="67" t="s">
        <v>234</v>
      </c>
      <c r="F27" s="140">
        <v>331186</v>
      </c>
      <c r="G27" s="138">
        <f>33119/70*82</f>
        <v>38796.54285714286</v>
      </c>
      <c r="H27" s="139">
        <f t="shared" si="0"/>
        <v>292389.45714285714</v>
      </c>
      <c r="I27" s="36"/>
      <c r="J27" s="37"/>
      <c r="K27" s="59"/>
      <c r="L27" s="61" t="s">
        <v>34</v>
      </c>
      <c r="M27" s="62" t="s">
        <v>140</v>
      </c>
      <c r="N27" s="59"/>
      <c r="O27" s="30"/>
      <c r="P27" s="6"/>
      <c r="Q27" s="6"/>
    </row>
    <row r="28" spans="1:17" s="1" customFormat="1" ht="36.75">
      <c r="A28" s="63">
        <v>20</v>
      </c>
      <c r="B28" s="135" t="s">
        <v>236</v>
      </c>
      <c r="C28" s="136" t="s">
        <v>129</v>
      </c>
      <c r="D28" s="67"/>
      <c r="E28" s="67" t="s">
        <v>235</v>
      </c>
      <c r="F28" s="140">
        <v>772789</v>
      </c>
      <c r="G28" s="138">
        <f>77279/70*82</f>
        <v>90526.82857142857</v>
      </c>
      <c r="H28" s="139">
        <f t="shared" si="0"/>
        <v>682262.1714285715</v>
      </c>
      <c r="I28" s="36"/>
      <c r="J28" s="37"/>
      <c r="K28" s="59"/>
      <c r="L28" s="61" t="s">
        <v>34</v>
      </c>
      <c r="M28" s="62" t="s">
        <v>140</v>
      </c>
      <c r="N28" s="59"/>
      <c r="O28" s="30"/>
      <c r="P28" s="6"/>
      <c r="Q28" s="6"/>
    </row>
    <row r="29" spans="1:17" s="1" customFormat="1" ht="36.75">
      <c r="A29" s="63">
        <v>21</v>
      </c>
      <c r="B29" s="135" t="s">
        <v>238</v>
      </c>
      <c r="C29" s="136" t="s">
        <v>130</v>
      </c>
      <c r="D29" s="67"/>
      <c r="E29" s="67" t="s">
        <v>239</v>
      </c>
      <c r="F29" s="141">
        <v>155845</v>
      </c>
      <c r="G29" s="138">
        <f>15585/70*82</f>
        <v>18256.714285714286</v>
      </c>
      <c r="H29" s="139">
        <f t="shared" si="0"/>
        <v>137588.2857142857</v>
      </c>
      <c r="I29" s="36"/>
      <c r="J29" s="37"/>
      <c r="K29" s="59"/>
      <c r="L29" s="61"/>
      <c r="M29" s="62"/>
      <c r="N29" s="59"/>
      <c r="O29" s="30"/>
      <c r="P29" s="6"/>
      <c r="Q29" s="6"/>
    </row>
    <row r="30" spans="1:17" s="1" customFormat="1" ht="48.75">
      <c r="A30" s="58">
        <v>22</v>
      </c>
      <c r="B30" s="135" t="s">
        <v>236</v>
      </c>
      <c r="C30" s="136" t="s">
        <v>133</v>
      </c>
      <c r="D30" s="67"/>
      <c r="E30" s="67" t="s">
        <v>240</v>
      </c>
      <c r="F30" s="142">
        <v>1055244</v>
      </c>
      <c r="G30" s="142">
        <v>123613.83</v>
      </c>
      <c r="H30" s="142">
        <f t="shared" si="0"/>
        <v>931630.17</v>
      </c>
      <c r="I30" s="36"/>
      <c r="J30" s="37"/>
      <c r="K30" s="59"/>
      <c r="L30" s="61"/>
      <c r="M30" s="62"/>
      <c r="N30" s="59"/>
      <c r="O30" s="30"/>
      <c r="P30" s="6"/>
      <c r="Q30" s="6"/>
    </row>
    <row r="31" spans="1:17" s="1" customFormat="1" ht="105.75">
      <c r="A31" s="63">
        <v>23</v>
      </c>
      <c r="B31" s="156" t="s">
        <v>257</v>
      </c>
      <c r="C31" s="61" t="s">
        <v>253</v>
      </c>
      <c r="D31" s="67" t="s">
        <v>254</v>
      </c>
      <c r="E31" s="67" t="s">
        <v>255</v>
      </c>
      <c r="F31" s="142">
        <v>0</v>
      </c>
      <c r="G31" s="142">
        <v>0</v>
      </c>
      <c r="H31" s="142">
        <v>0</v>
      </c>
      <c r="I31" s="36"/>
      <c r="J31" s="37" t="s">
        <v>256</v>
      </c>
      <c r="K31" s="59"/>
      <c r="L31" s="61"/>
      <c r="M31" s="62"/>
      <c r="N31" s="59"/>
      <c r="O31" s="30"/>
      <c r="P31" s="6"/>
      <c r="Q31" s="6"/>
    </row>
    <row r="32" spans="1:17" s="1" customFormat="1" ht="15">
      <c r="A32" s="63"/>
      <c r="B32" s="156"/>
      <c r="C32" s="61"/>
      <c r="D32" s="67"/>
      <c r="E32" s="67"/>
      <c r="F32" s="142"/>
      <c r="G32" s="142"/>
      <c r="H32" s="142"/>
      <c r="I32" s="36"/>
      <c r="J32" s="37"/>
      <c r="K32" s="59"/>
      <c r="L32" s="61"/>
      <c r="M32" s="62"/>
      <c r="N32" s="59"/>
      <c r="O32" s="30"/>
      <c r="P32" s="6"/>
      <c r="Q32" s="6"/>
    </row>
    <row r="33" spans="1:17" s="1" customFormat="1" ht="15">
      <c r="A33" s="199">
        <v>9</v>
      </c>
      <c r="B33" s="127" t="s">
        <v>6</v>
      </c>
      <c r="C33" s="127"/>
      <c r="D33" s="127"/>
      <c r="E33" s="127"/>
      <c r="F33" s="202">
        <f>SUM(F9:F32)</f>
        <v>308603336.21000004</v>
      </c>
      <c r="G33" s="202">
        <f>SUM(G9:G32)</f>
        <v>243573103.65142855</v>
      </c>
      <c r="H33" s="202">
        <f>SUM(H9:H32)</f>
        <v>65030232.55857143</v>
      </c>
      <c r="I33" s="110"/>
      <c r="J33" s="110"/>
      <c r="K33" s="127"/>
      <c r="L33" s="127"/>
      <c r="M33" s="127"/>
      <c r="N33" s="127"/>
      <c r="O33" s="31"/>
      <c r="P33" s="6"/>
      <c r="Q33" s="6"/>
    </row>
    <row r="34" spans="1:17" s="1" customFormat="1" ht="15">
      <c r="A34" s="221" t="s">
        <v>13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3"/>
      <c r="O34" s="30"/>
      <c r="P34" s="6"/>
      <c r="Q34" s="6"/>
    </row>
    <row r="35" spans="1:17" s="1" customFormat="1" ht="57">
      <c r="A35" s="65">
        <v>10</v>
      </c>
      <c r="B35" s="143" t="s">
        <v>43</v>
      </c>
      <c r="C35" s="66" t="s">
        <v>10</v>
      </c>
      <c r="D35" s="144" t="s">
        <v>148</v>
      </c>
      <c r="E35" s="67" t="s">
        <v>147</v>
      </c>
      <c r="F35" s="142">
        <v>74371103.43</v>
      </c>
      <c r="G35" s="142">
        <v>40284348</v>
      </c>
      <c r="H35" s="142">
        <f>F35-G35</f>
        <v>34086755.43000001</v>
      </c>
      <c r="I35" s="77" t="s">
        <v>149</v>
      </c>
      <c r="J35" s="145" t="s">
        <v>250</v>
      </c>
      <c r="K35" s="67"/>
      <c r="L35" s="66" t="s">
        <v>44</v>
      </c>
      <c r="M35" s="108" t="s">
        <v>140</v>
      </c>
      <c r="N35" s="67"/>
      <c r="O35" s="30"/>
      <c r="P35" s="6"/>
      <c r="Q35" s="6"/>
    </row>
    <row r="36" spans="1:17" s="1" customFormat="1" ht="21.75">
      <c r="A36" s="65">
        <v>11</v>
      </c>
      <c r="B36" s="67" t="s">
        <v>35</v>
      </c>
      <c r="C36" s="66" t="s">
        <v>10</v>
      </c>
      <c r="D36" s="77"/>
      <c r="E36" s="67"/>
      <c r="F36" s="142" t="s">
        <v>143</v>
      </c>
      <c r="G36" s="142"/>
      <c r="H36" s="142"/>
      <c r="I36" s="77"/>
      <c r="J36" s="80"/>
      <c r="K36" s="67"/>
      <c r="L36" s="61" t="s">
        <v>44</v>
      </c>
      <c r="M36" s="62" t="s">
        <v>140</v>
      </c>
      <c r="N36" s="67"/>
      <c r="O36" s="30"/>
      <c r="P36" s="6"/>
      <c r="Q36" s="6"/>
    </row>
    <row r="37" spans="1:17" s="1" customFormat="1" ht="32.25">
      <c r="A37" s="65">
        <v>12</v>
      </c>
      <c r="B37" s="67" t="s">
        <v>38</v>
      </c>
      <c r="C37" s="66" t="s">
        <v>10</v>
      </c>
      <c r="D37" s="77"/>
      <c r="E37" s="67"/>
      <c r="F37" s="142" t="s">
        <v>143</v>
      </c>
      <c r="G37" s="142"/>
      <c r="H37" s="142"/>
      <c r="I37" s="77"/>
      <c r="J37" s="80"/>
      <c r="K37" s="67"/>
      <c r="L37" s="61" t="s">
        <v>44</v>
      </c>
      <c r="M37" s="62" t="s">
        <v>140</v>
      </c>
      <c r="N37" s="67"/>
      <c r="O37" s="30"/>
      <c r="P37" s="6"/>
      <c r="Q37" s="6"/>
    </row>
    <row r="38" spans="1:17" s="1" customFormat="1" ht="21.75">
      <c r="A38" s="65">
        <v>13</v>
      </c>
      <c r="B38" s="67" t="s">
        <v>41</v>
      </c>
      <c r="C38" s="66" t="s">
        <v>10</v>
      </c>
      <c r="D38" s="77"/>
      <c r="E38" s="67"/>
      <c r="F38" s="142" t="s">
        <v>143</v>
      </c>
      <c r="G38" s="142"/>
      <c r="H38" s="142"/>
      <c r="I38" s="77"/>
      <c r="J38" s="80"/>
      <c r="K38" s="67"/>
      <c r="L38" s="61" t="s">
        <v>44</v>
      </c>
      <c r="M38" s="62" t="s">
        <v>140</v>
      </c>
      <c r="N38" s="67"/>
      <c r="O38" s="30"/>
      <c r="P38" s="6"/>
      <c r="Q38" s="6"/>
    </row>
    <row r="39" spans="1:17" s="1" customFormat="1" ht="57">
      <c r="A39" s="65">
        <v>14</v>
      </c>
      <c r="B39" s="67" t="s">
        <v>161</v>
      </c>
      <c r="C39" s="66" t="s">
        <v>10</v>
      </c>
      <c r="D39" s="146" t="s">
        <v>152</v>
      </c>
      <c r="E39" s="67" t="s">
        <v>45</v>
      </c>
      <c r="F39" s="142">
        <v>7932683.1</v>
      </c>
      <c r="G39" s="142">
        <v>3640220.94</v>
      </c>
      <c r="H39" s="142">
        <f aca="true" t="shared" si="1" ref="H39:H44">F39-G39</f>
        <v>4292462.16</v>
      </c>
      <c r="I39" s="147" t="s">
        <v>153</v>
      </c>
      <c r="J39" s="147" t="s">
        <v>241</v>
      </c>
      <c r="K39" s="67"/>
      <c r="L39" s="66" t="s">
        <v>44</v>
      </c>
      <c r="M39" s="108" t="s">
        <v>140</v>
      </c>
      <c r="N39" s="67"/>
      <c r="O39" s="30"/>
      <c r="P39" s="6"/>
      <c r="Q39" s="6"/>
    </row>
    <row r="40" spans="1:17" s="1" customFormat="1" ht="57">
      <c r="A40" s="65">
        <v>15</v>
      </c>
      <c r="B40" s="108" t="s">
        <v>162</v>
      </c>
      <c r="C40" s="66" t="s">
        <v>10</v>
      </c>
      <c r="D40" s="148" t="s">
        <v>154</v>
      </c>
      <c r="E40" s="149">
        <v>306.8</v>
      </c>
      <c r="F40" s="150">
        <v>4887589.73</v>
      </c>
      <c r="G40" s="150">
        <v>2342862.86</v>
      </c>
      <c r="H40" s="150">
        <f t="shared" si="1"/>
        <v>2544726.8700000006</v>
      </c>
      <c r="I40" s="147" t="s">
        <v>155</v>
      </c>
      <c r="J40" s="147" t="s">
        <v>242</v>
      </c>
      <c r="K40" s="149"/>
      <c r="L40" s="66" t="s">
        <v>44</v>
      </c>
      <c r="M40" s="108" t="s">
        <v>140</v>
      </c>
      <c r="N40" s="59"/>
      <c r="O40" s="30"/>
      <c r="P40" s="6"/>
      <c r="Q40" s="6"/>
    </row>
    <row r="41" spans="1:17" s="1" customFormat="1" ht="57">
      <c r="A41" s="65">
        <v>16</v>
      </c>
      <c r="B41" s="108" t="s">
        <v>164</v>
      </c>
      <c r="C41" s="66" t="s">
        <v>199</v>
      </c>
      <c r="D41" s="151" t="s">
        <v>244</v>
      </c>
      <c r="E41" s="149">
        <v>621.5</v>
      </c>
      <c r="F41" s="150">
        <v>7139970.86</v>
      </c>
      <c r="G41" s="150">
        <v>179621.91</v>
      </c>
      <c r="H41" s="150">
        <f t="shared" si="1"/>
        <v>6960348.95</v>
      </c>
      <c r="I41" s="152"/>
      <c r="J41" s="147" t="s">
        <v>246</v>
      </c>
      <c r="K41" s="149"/>
      <c r="L41" s="66" t="s">
        <v>44</v>
      </c>
      <c r="M41" s="108" t="s">
        <v>140</v>
      </c>
      <c r="N41" s="67"/>
      <c r="O41" s="30"/>
      <c r="P41" s="6"/>
      <c r="Q41" s="6"/>
    </row>
    <row r="42" spans="1:17" s="1" customFormat="1" ht="57">
      <c r="A42" s="65"/>
      <c r="B42" s="108" t="s">
        <v>197</v>
      </c>
      <c r="C42" s="66" t="s">
        <v>10</v>
      </c>
      <c r="D42" s="153" t="s">
        <v>243</v>
      </c>
      <c r="E42" s="149">
        <v>187.6</v>
      </c>
      <c r="F42" s="150">
        <v>7359784.11</v>
      </c>
      <c r="G42" s="150">
        <v>3527907.36</v>
      </c>
      <c r="H42" s="150">
        <f t="shared" si="1"/>
        <v>3831876.7500000005</v>
      </c>
      <c r="I42" s="152"/>
      <c r="J42" s="147" t="s">
        <v>245</v>
      </c>
      <c r="K42" s="149"/>
      <c r="L42" s="66" t="s">
        <v>44</v>
      </c>
      <c r="M42" s="108" t="s">
        <v>140</v>
      </c>
      <c r="N42" s="67"/>
      <c r="O42" s="30"/>
      <c r="P42" s="6"/>
      <c r="Q42" s="6"/>
    </row>
    <row r="43" spans="1:17" s="1" customFormat="1" ht="63.75">
      <c r="A43" s="65"/>
      <c r="B43" s="108" t="s">
        <v>247</v>
      </c>
      <c r="C43" s="66" t="s">
        <v>198</v>
      </c>
      <c r="D43" s="151" t="s">
        <v>248</v>
      </c>
      <c r="E43" s="149">
        <v>170.7</v>
      </c>
      <c r="F43" s="150">
        <v>2852377</v>
      </c>
      <c r="G43" s="150">
        <v>83717.67</v>
      </c>
      <c r="H43" s="150">
        <f t="shared" si="1"/>
        <v>2768659.33</v>
      </c>
      <c r="I43" s="152"/>
      <c r="J43" s="145" t="s">
        <v>249</v>
      </c>
      <c r="K43" s="149"/>
      <c r="L43" s="66" t="s">
        <v>44</v>
      </c>
      <c r="M43" s="108" t="s">
        <v>140</v>
      </c>
      <c r="N43" s="67"/>
      <c r="O43" s="30"/>
      <c r="P43" s="6"/>
      <c r="Q43" s="6"/>
    </row>
    <row r="44" spans="1:17" s="1" customFormat="1" ht="57">
      <c r="A44" s="65">
        <v>17</v>
      </c>
      <c r="B44" s="67" t="s">
        <v>163</v>
      </c>
      <c r="C44" s="66" t="s">
        <v>10</v>
      </c>
      <c r="D44" s="147" t="s">
        <v>150</v>
      </c>
      <c r="E44" s="67" t="s">
        <v>46</v>
      </c>
      <c r="F44" s="142">
        <v>771978.94</v>
      </c>
      <c r="G44" s="142">
        <v>370048</v>
      </c>
      <c r="H44" s="142">
        <f t="shared" si="1"/>
        <v>401930.93999999994</v>
      </c>
      <c r="I44" s="147" t="s">
        <v>151</v>
      </c>
      <c r="J44" s="154" t="s">
        <v>251</v>
      </c>
      <c r="K44" s="67"/>
      <c r="L44" s="66" t="s">
        <v>44</v>
      </c>
      <c r="M44" s="108" t="s">
        <v>140</v>
      </c>
      <c r="N44" s="67"/>
      <c r="O44" s="30"/>
      <c r="P44" s="6"/>
      <c r="Q44" s="6"/>
    </row>
    <row r="45" spans="1:17" s="1" customFormat="1" ht="32.25">
      <c r="A45" s="65"/>
      <c r="B45" s="67" t="s">
        <v>200</v>
      </c>
      <c r="C45" s="66" t="s">
        <v>201</v>
      </c>
      <c r="D45" s="147" t="s">
        <v>252</v>
      </c>
      <c r="E45" s="67">
        <v>230</v>
      </c>
      <c r="F45" s="142" t="s">
        <v>202</v>
      </c>
      <c r="G45" s="142"/>
      <c r="H45" s="142"/>
      <c r="I45" s="147"/>
      <c r="J45" s="155"/>
      <c r="K45" s="67"/>
      <c r="L45" s="66" t="s">
        <v>44</v>
      </c>
      <c r="M45" s="108" t="s">
        <v>140</v>
      </c>
      <c r="N45" s="67"/>
      <c r="O45" s="30"/>
      <c r="P45" s="6"/>
      <c r="Q45" s="6"/>
    </row>
    <row r="46" spans="1:17" s="1" customFormat="1" ht="21.75">
      <c r="A46" s="65">
        <v>18</v>
      </c>
      <c r="B46" s="66" t="s">
        <v>8</v>
      </c>
      <c r="C46" s="66" t="s">
        <v>7</v>
      </c>
      <c r="D46" s="157" t="s">
        <v>146</v>
      </c>
      <c r="E46" s="67" t="s">
        <v>9</v>
      </c>
      <c r="F46" s="142">
        <v>112714</v>
      </c>
      <c r="G46" s="142">
        <v>61053.2</v>
      </c>
      <c r="H46" s="142">
        <v>55417.52</v>
      </c>
      <c r="I46" s="157">
        <v>927154.82</v>
      </c>
      <c r="J46" s="158">
        <v>40890</v>
      </c>
      <c r="K46" s="67"/>
      <c r="L46" s="66" t="s">
        <v>44</v>
      </c>
      <c r="M46" s="108" t="s">
        <v>140</v>
      </c>
      <c r="N46" s="67"/>
      <c r="O46" s="30"/>
      <c r="P46" s="6"/>
      <c r="Q46" s="6"/>
    </row>
    <row r="47" spans="1:17" s="1" customFormat="1" ht="36">
      <c r="A47" s="65"/>
      <c r="B47" s="159" t="s">
        <v>231</v>
      </c>
      <c r="C47" s="159" t="s">
        <v>115</v>
      </c>
      <c r="D47" s="136"/>
      <c r="E47" s="160">
        <v>510</v>
      </c>
      <c r="F47" s="161">
        <v>1662558</v>
      </c>
      <c r="G47" s="162">
        <v>1630649.66</v>
      </c>
      <c r="H47" s="162">
        <f>1392018/70*82</f>
        <v>1630649.657142857</v>
      </c>
      <c r="I47" s="138"/>
      <c r="J47" s="163"/>
      <c r="K47" s="67"/>
      <c r="L47" s="66" t="s">
        <v>44</v>
      </c>
      <c r="M47" s="108" t="s">
        <v>140</v>
      </c>
      <c r="N47" s="67"/>
      <c r="O47" s="30"/>
      <c r="P47" s="6"/>
      <c r="Q47" s="6"/>
    </row>
    <row r="48" spans="1:17" s="1" customFormat="1" ht="15">
      <c r="A48" s="65"/>
      <c r="B48" s="159"/>
      <c r="C48" s="159"/>
      <c r="D48" s="136"/>
      <c r="E48" s="160"/>
      <c r="F48" s="161"/>
      <c r="G48" s="162"/>
      <c r="H48" s="162"/>
      <c r="I48" s="138"/>
      <c r="J48" s="163"/>
      <c r="K48" s="67"/>
      <c r="L48" s="66"/>
      <c r="M48" s="108"/>
      <c r="N48" s="67"/>
      <c r="O48" s="30"/>
      <c r="P48" s="6"/>
      <c r="Q48" s="6"/>
    </row>
    <row r="49" spans="1:17" s="1" customFormat="1" ht="15">
      <c r="A49" s="65"/>
      <c r="B49" s="159"/>
      <c r="C49" s="159"/>
      <c r="D49" s="136"/>
      <c r="E49" s="160"/>
      <c r="F49" s="161"/>
      <c r="G49" s="162"/>
      <c r="H49" s="162"/>
      <c r="I49" s="138"/>
      <c r="J49" s="163"/>
      <c r="K49" s="67"/>
      <c r="L49" s="66"/>
      <c r="M49" s="108"/>
      <c r="N49" s="67"/>
      <c r="O49" s="30"/>
      <c r="P49" s="6"/>
      <c r="Q49" s="6"/>
    </row>
    <row r="50" spans="1:17" s="1" customFormat="1" ht="15">
      <c r="A50" s="199">
        <v>19</v>
      </c>
      <c r="B50" s="127" t="s">
        <v>6</v>
      </c>
      <c r="C50" s="127"/>
      <c r="D50" s="127"/>
      <c r="E50" s="127"/>
      <c r="F50" s="200">
        <f>SUM(F35:F49)</f>
        <v>107090759.17</v>
      </c>
      <c r="G50" s="200">
        <f>SUM(G35:G49)</f>
        <v>52120429.599999994</v>
      </c>
      <c r="H50" s="200">
        <f>SUM(H35:H49)</f>
        <v>56572827.60714286</v>
      </c>
      <c r="I50" s="201"/>
      <c r="J50" s="201"/>
      <c r="K50" s="127"/>
      <c r="L50" s="127"/>
      <c r="M50" s="127"/>
      <c r="N50" s="127"/>
      <c r="O50" s="31"/>
      <c r="P50" s="6"/>
      <c r="Q50" s="6"/>
    </row>
    <row r="51" spans="1:17" s="1" customFormat="1" ht="15">
      <c r="A51" s="224" t="s">
        <v>3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3"/>
      <c r="O51" s="30"/>
      <c r="P51" s="6"/>
      <c r="Q51" s="6"/>
    </row>
    <row r="52" spans="1:17" s="23" customFormat="1" ht="23.25">
      <c r="A52" s="65">
        <v>20</v>
      </c>
      <c r="B52" s="67" t="s">
        <v>47</v>
      </c>
      <c r="C52" s="66" t="s">
        <v>4</v>
      </c>
      <c r="D52" s="76" t="s">
        <v>156</v>
      </c>
      <c r="E52" s="67" t="s">
        <v>48</v>
      </c>
      <c r="F52" s="91">
        <v>29340697</v>
      </c>
      <c r="G52" s="91">
        <v>11247267.72</v>
      </c>
      <c r="H52" s="91">
        <f>F52-G52</f>
        <v>18093429.28</v>
      </c>
      <c r="I52" s="83" t="s">
        <v>157</v>
      </c>
      <c r="J52" s="84">
        <v>40176</v>
      </c>
      <c r="K52" s="67"/>
      <c r="L52" s="61" t="s">
        <v>49</v>
      </c>
      <c r="M52" s="62" t="s">
        <v>140</v>
      </c>
      <c r="N52" s="67"/>
      <c r="O52" s="30"/>
      <c r="P52" s="22"/>
      <c r="Q52" s="22"/>
    </row>
    <row r="53" spans="1:17" ht="21">
      <c r="A53" s="68">
        <v>21</v>
      </c>
      <c r="B53" s="68" t="s">
        <v>11</v>
      </c>
      <c r="C53" s="66" t="s">
        <v>4</v>
      </c>
      <c r="D53" s="14"/>
      <c r="E53" s="68" t="s">
        <v>12</v>
      </c>
      <c r="F53" s="93">
        <v>0</v>
      </c>
      <c r="G53" s="93"/>
      <c r="H53" s="91">
        <f>F53-G53</f>
        <v>0</v>
      </c>
      <c r="I53" s="81"/>
      <c r="J53" s="82"/>
      <c r="K53" s="68"/>
      <c r="L53" s="61" t="s">
        <v>49</v>
      </c>
      <c r="M53" s="62" t="s">
        <v>140</v>
      </c>
      <c r="N53" s="68"/>
      <c r="O53" s="30"/>
      <c r="P53" s="8"/>
      <c r="Q53" s="8"/>
    </row>
    <row r="54" spans="1:17" ht="21">
      <c r="A54" s="68">
        <v>22</v>
      </c>
      <c r="B54" s="61" t="s">
        <v>50</v>
      </c>
      <c r="C54" s="66" t="s">
        <v>4</v>
      </c>
      <c r="D54" s="14"/>
      <c r="E54" s="68"/>
      <c r="F54" s="93">
        <v>0</v>
      </c>
      <c r="G54" s="93"/>
      <c r="H54" s="91">
        <f>F54-G54</f>
        <v>0</v>
      </c>
      <c r="I54" s="38"/>
      <c r="J54" s="39"/>
      <c r="K54" s="67"/>
      <c r="L54" s="61" t="s">
        <v>49</v>
      </c>
      <c r="M54" s="62" t="s">
        <v>140</v>
      </c>
      <c r="N54" s="67"/>
      <c r="O54" s="30"/>
      <c r="P54" s="8"/>
      <c r="Q54" s="8"/>
    </row>
    <row r="55" spans="1:17" ht="21">
      <c r="A55" s="65">
        <v>23</v>
      </c>
      <c r="B55" s="67" t="s">
        <v>1</v>
      </c>
      <c r="C55" s="66" t="s">
        <v>4</v>
      </c>
      <c r="D55" s="77"/>
      <c r="E55" s="67"/>
      <c r="F55" s="91">
        <v>90011</v>
      </c>
      <c r="G55" s="91">
        <v>18002</v>
      </c>
      <c r="H55" s="91">
        <f>F55-G55</f>
        <v>72009</v>
      </c>
      <c r="I55" s="77"/>
      <c r="J55" s="80"/>
      <c r="K55" s="67"/>
      <c r="L55" s="61" t="s">
        <v>49</v>
      </c>
      <c r="M55" s="62" t="s">
        <v>140</v>
      </c>
      <c r="N55" s="67"/>
      <c r="O55" s="30"/>
      <c r="P55" s="8"/>
      <c r="Q55" s="8"/>
    </row>
    <row r="56" spans="1:17" ht="56.25">
      <c r="A56" s="69"/>
      <c r="B56" s="67" t="s">
        <v>258</v>
      </c>
      <c r="C56" s="66" t="s">
        <v>4</v>
      </c>
      <c r="D56" s="78" t="s">
        <v>259</v>
      </c>
      <c r="E56" s="70" t="s">
        <v>260</v>
      </c>
      <c r="F56" s="91">
        <v>116099992.8</v>
      </c>
      <c r="G56" s="91">
        <v>115908440</v>
      </c>
      <c r="H56" s="91">
        <f>F56-G56</f>
        <v>191552.79999999702</v>
      </c>
      <c r="I56" s="78"/>
      <c r="J56" s="164" t="s">
        <v>261</v>
      </c>
      <c r="K56" s="70"/>
      <c r="L56" s="61" t="s">
        <v>49</v>
      </c>
      <c r="M56" s="62" t="s">
        <v>140</v>
      </c>
      <c r="N56" s="70"/>
      <c r="O56" s="30"/>
      <c r="P56" s="8"/>
      <c r="Q56" s="8"/>
    </row>
    <row r="57" spans="1:17" ht="94.5">
      <c r="A57" s="69"/>
      <c r="B57" s="67" t="s">
        <v>264</v>
      </c>
      <c r="C57" s="66" t="s">
        <v>262</v>
      </c>
      <c r="D57" s="78" t="s">
        <v>137</v>
      </c>
      <c r="E57" s="70" t="s">
        <v>263</v>
      </c>
      <c r="F57" s="91">
        <v>0</v>
      </c>
      <c r="G57" s="91">
        <v>0</v>
      </c>
      <c r="H57" s="91">
        <f aca="true" t="shared" si="2" ref="H57:H73">F57-G57</f>
        <v>0</v>
      </c>
      <c r="I57" s="78"/>
      <c r="J57" s="164" t="s">
        <v>265</v>
      </c>
      <c r="K57" s="70"/>
      <c r="L57" s="61" t="s">
        <v>49</v>
      </c>
      <c r="M57" s="62" t="s">
        <v>140</v>
      </c>
      <c r="N57" s="70"/>
      <c r="O57" s="30"/>
      <c r="P57" s="8"/>
      <c r="Q57" s="8"/>
    </row>
    <row r="58" spans="1:17" ht="73.5">
      <c r="A58" s="69"/>
      <c r="B58" s="67" t="s">
        <v>266</v>
      </c>
      <c r="C58" s="66" t="s">
        <v>267</v>
      </c>
      <c r="D58" s="78" t="s">
        <v>138</v>
      </c>
      <c r="E58" s="70" t="s">
        <v>268</v>
      </c>
      <c r="F58" s="91">
        <v>0</v>
      </c>
      <c r="G58" s="91">
        <v>0</v>
      </c>
      <c r="H58" s="91">
        <f t="shared" si="2"/>
        <v>0</v>
      </c>
      <c r="I58" s="78"/>
      <c r="J58" s="164" t="s">
        <v>269</v>
      </c>
      <c r="K58" s="70"/>
      <c r="L58" s="61"/>
      <c r="M58" s="62"/>
      <c r="N58" s="70"/>
      <c r="O58" s="30"/>
      <c r="P58" s="8"/>
      <c r="Q58" s="8"/>
    </row>
    <row r="59" spans="1:17" ht="105">
      <c r="A59" s="69"/>
      <c r="B59" s="67" t="s">
        <v>273</v>
      </c>
      <c r="C59" s="66" t="s">
        <v>270</v>
      </c>
      <c r="D59" s="78" t="s">
        <v>271</v>
      </c>
      <c r="E59" s="70" t="s">
        <v>272</v>
      </c>
      <c r="F59" s="91">
        <v>721951.5</v>
      </c>
      <c r="G59" s="91">
        <v>280760</v>
      </c>
      <c r="H59" s="91">
        <f t="shared" si="2"/>
        <v>441191.5</v>
      </c>
      <c r="I59" s="78">
        <v>441191.5</v>
      </c>
      <c r="J59" s="164" t="s">
        <v>274</v>
      </c>
      <c r="K59" s="70"/>
      <c r="L59" s="61"/>
      <c r="M59" s="62"/>
      <c r="N59" s="70"/>
      <c r="O59" s="30"/>
      <c r="P59" s="8"/>
      <c r="Q59" s="8"/>
    </row>
    <row r="60" spans="1:17" ht="36">
      <c r="A60" s="69"/>
      <c r="B60" s="165" t="s">
        <v>276</v>
      </c>
      <c r="C60" s="165" t="s">
        <v>116</v>
      </c>
      <c r="D60" s="78"/>
      <c r="E60" s="70" t="s">
        <v>275</v>
      </c>
      <c r="F60" s="91">
        <v>258060</v>
      </c>
      <c r="G60" s="91">
        <v>258060</v>
      </c>
      <c r="H60" s="91">
        <f t="shared" si="2"/>
        <v>0</v>
      </c>
      <c r="I60" s="78"/>
      <c r="J60" s="164"/>
      <c r="K60" s="70"/>
      <c r="L60" s="61"/>
      <c r="M60" s="62"/>
      <c r="N60" s="70"/>
      <c r="O60" s="30"/>
      <c r="P60" s="8"/>
      <c r="Q60" s="8"/>
    </row>
    <row r="61" spans="1:17" ht="60">
      <c r="A61" s="69"/>
      <c r="B61" s="16" t="s">
        <v>118</v>
      </c>
      <c r="C61" s="17" t="s">
        <v>119</v>
      </c>
      <c r="D61" s="78"/>
      <c r="E61" s="70" t="s">
        <v>234</v>
      </c>
      <c r="F61" s="91">
        <v>0</v>
      </c>
      <c r="G61" s="91">
        <v>0</v>
      </c>
      <c r="H61" s="91">
        <f t="shared" si="2"/>
        <v>0</v>
      </c>
      <c r="I61" s="78"/>
      <c r="J61" s="164"/>
      <c r="K61" s="70"/>
      <c r="L61" s="61" t="s">
        <v>49</v>
      </c>
      <c r="M61" s="62" t="s">
        <v>140</v>
      </c>
      <c r="N61" s="70"/>
      <c r="O61" s="30"/>
      <c r="P61" s="8"/>
      <c r="Q61" s="8"/>
    </row>
    <row r="62" spans="1:17" ht="48">
      <c r="A62" s="69"/>
      <c r="B62" s="16" t="s">
        <v>120</v>
      </c>
      <c r="C62" s="17" t="s">
        <v>121</v>
      </c>
      <c r="D62" s="78"/>
      <c r="E62" s="70" t="s">
        <v>277</v>
      </c>
      <c r="F62" s="91">
        <v>0</v>
      </c>
      <c r="G62" s="91">
        <v>0</v>
      </c>
      <c r="H62" s="91">
        <f t="shared" si="2"/>
        <v>0</v>
      </c>
      <c r="I62" s="78"/>
      <c r="J62" s="164"/>
      <c r="K62" s="70"/>
      <c r="L62" s="61" t="s">
        <v>49</v>
      </c>
      <c r="M62" s="62" t="s">
        <v>140</v>
      </c>
      <c r="N62" s="70"/>
      <c r="O62" s="30"/>
      <c r="P62" s="8"/>
      <c r="Q62" s="8"/>
    </row>
    <row r="63" spans="1:17" ht="60">
      <c r="A63" s="69"/>
      <c r="B63" s="166" t="s">
        <v>279</v>
      </c>
      <c r="C63" s="166" t="s">
        <v>122</v>
      </c>
      <c r="D63" s="78"/>
      <c r="E63" s="70" t="s">
        <v>278</v>
      </c>
      <c r="F63" s="91">
        <v>1442493</v>
      </c>
      <c r="G63" s="91">
        <v>168977.4</v>
      </c>
      <c r="H63" s="91">
        <f t="shared" si="2"/>
        <v>1273515.6</v>
      </c>
      <c r="I63" s="78"/>
      <c r="J63" s="164"/>
      <c r="K63" s="70"/>
      <c r="L63" s="61" t="s">
        <v>49</v>
      </c>
      <c r="M63" s="62" t="s">
        <v>140</v>
      </c>
      <c r="N63" s="70"/>
      <c r="O63" s="30"/>
      <c r="P63" s="8"/>
      <c r="Q63" s="8"/>
    </row>
    <row r="64" spans="1:17" ht="36">
      <c r="A64" s="69"/>
      <c r="B64" s="135" t="s">
        <v>280</v>
      </c>
      <c r="C64" s="136" t="s">
        <v>124</v>
      </c>
      <c r="D64" s="78"/>
      <c r="E64" s="70" t="s">
        <v>281</v>
      </c>
      <c r="F64" s="91">
        <v>176898</v>
      </c>
      <c r="G64" s="91">
        <v>20722.57</v>
      </c>
      <c r="H64" s="91">
        <f t="shared" si="2"/>
        <v>156175.43</v>
      </c>
      <c r="I64" s="78"/>
      <c r="J64" s="164"/>
      <c r="K64" s="70"/>
      <c r="L64" s="61" t="s">
        <v>49</v>
      </c>
      <c r="M64" s="62" t="s">
        <v>140</v>
      </c>
      <c r="N64" s="70"/>
      <c r="O64" s="30"/>
      <c r="P64" s="8"/>
      <c r="Q64" s="8"/>
    </row>
    <row r="65" spans="1:17" ht="36">
      <c r="A65" s="69"/>
      <c r="B65" s="135" t="s">
        <v>280</v>
      </c>
      <c r="C65" s="136" t="s">
        <v>126</v>
      </c>
      <c r="D65" s="78"/>
      <c r="E65" s="70" t="s">
        <v>282</v>
      </c>
      <c r="F65" s="91">
        <v>1826354.76</v>
      </c>
      <c r="G65" s="91">
        <v>603299.06</v>
      </c>
      <c r="H65" s="91">
        <f t="shared" si="2"/>
        <v>1223055.7</v>
      </c>
      <c r="I65" s="78"/>
      <c r="J65" s="164"/>
      <c r="K65" s="70"/>
      <c r="L65" s="61" t="s">
        <v>49</v>
      </c>
      <c r="M65" s="62" t="s">
        <v>140</v>
      </c>
      <c r="N65" s="70"/>
      <c r="O65" s="30"/>
      <c r="P65" s="8"/>
      <c r="Q65" s="8"/>
    </row>
    <row r="66" spans="1:17" ht="36">
      <c r="A66" s="69"/>
      <c r="B66" s="135" t="s">
        <v>280</v>
      </c>
      <c r="C66" s="136" t="s">
        <v>127</v>
      </c>
      <c r="D66" s="78"/>
      <c r="E66" s="70" t="s">
        <v>283</v>
      </c>
      <c r="F66" s="91">
        <v>527912</v>
      </c>
      <c r="G66" s="91">
        <v>61840.89</v>
      </c>
      <c r="H66" s="91">
        <f t="shared" si="2"/>
        <v>466071.11</v>
      </c>
      <c r="I66" s="78"/>
      <c r="J66" s="164"/>
      <c r="K66" s="70"/>
      <c r="L66" s="61" t="s">
        <v>49</v>
      </c>
      <c r="M66" s="62" t="s">
        <v>140</v>
      </c>
      <c r="N66" s="70"/>
      <c r="O66" s="30"/>
      <c r="P66" s="8"/>
      <c r="Q66" s="8"/>
    </row>
    <row r="67" spans="1:17" ht="36">
      <c r="A67" s="69"/>
      <c r="B67" s="135" t="s">
        <v>280</v>
      </c>
      <c r="C67" s="136" t="s">
        <v>131</v>
      </c>
      <c r="D67" s="78"/>
      <c r="E67" s="70" t="s">
        <v>284</v>
      </c>
      <c r="F67" s="91">
        <v>1710181</v>
      </c>
      <c r="G67" s="91">
        <v>335.37</v>
      </c>
      <c r="H67" s="91">
        <f t="shared" si="2"/>
        <v>1709845.63</v>
      </c>
      <c r="I67" s="78"/>
      <c r="J67" s="164"/>
      <c r="K67" s="70"/>
      <c r="L67" s="61" t="s">
        <v>49</v>
      </c>
      <c r="M67" s="62" t="s">
        <v>140</v>
      </c>
      <c r="N67" s="70"/>
      <c r="O67" s="30"/>
      <c r="P67" s="8"/>
      <c r="Q67" s="8"/>
    </row>
    <row r="68" spans="1:17" ht="60">
      <c r="A68" s="69"/>
      <c r="B68" s="135" t="s">
        <v>286</v>
      </c>
      <c r="C68" s="136" t="s">
        <v>132</v>
      </c>
      <c r="D68" s="78"/>
      <c r="E68" s="70" t="s">
        <v>285</v>
      </c>
      <c r="F68" s="91">
        <v>54550</v>
      </c>
      <c r="G68" s="91">
        <v>6390.14</v>
      </c>
      <c r="H68" s="91">
        <f t="shared" si="2"/>
        <v>48159.86</v>
      </c>
      <c r="I68" s="78"/>
      <c r="J68" s="164"/>
      <c r="K68" s="70"/>
      <c r="L68" s="61" t="s">
        <v>49</v>
      </c>
      <c r="M68" s="62" t="s">
        <v>140</v>
      </c>
      <c r="N68" s="70"/>
      <c r="O68" s="30"/>
      <c r="P68" s="8"/>
      <c r="Q68" s="8"/>
    </row>
    <row r="69" spans="1:17" ht="36">
      <c r="A69" s="69"/>
      <c r="B69" s="135" t="s">
        <v>238</v>
      </c>
      <c r="C69" s="136" t="s">
        <v>134</v>
      </c>
      <c r="D69" s="78"/>
      <c r="E69" s="70" t="s">
        <v>283</v>
      </c>
      <c r="F69" s="91">
        <v>1222452</v>
      </c>
      <c r="G69" s="91">
        <v>143201.29</v>
      </c>
      <c r="H69" s="91">
        <f t="shared" si="2"/>
        <v>1079250.71</v>
      </c>
      <c r="I69" s="78"/>
      <c r="J69" s="164"/>
      <c r="K69" s="70"/>
      <c r="L69" s="61" t="s">
        <v>49</v>
      </c>
      <c r="M69" s="62" t="s">
        <v>140</v>
      </c>
      <c r="N69" s="70"/>
      <c r="O69" s="30"/>
      <c r="P69" s="8"/>
      <c r="Q69" s="8"/>
    </row>
    <row r="70" spans="1:17" ht="36">
      <c r="A70" s="69"/>
      <c r="B70" s="135" t="s">
        <v>238</v>
      </c>
      <c r="C70" s="136" t="s">
        <v>288</v>
      </c>
      <c r="D70" s="78"/>
      <c r="E70" s="70" t="s">
        <v>287</v>
      </c>
      <c r="F70" s="91">
        <v>63648</v>
      </c>
      <c r="G70" s="91">
        <v>63648</v>
      </c>
      <c r="H70" s="91">
        <f t="shared" si="2"/>
        <v>0</v>
      </c>
      <c r="I70" s="78"/>
      <c r="J70" s="164"/>
      <c r="K70" s="70"/>
      <c r="L70" s="61" t="s">
        <v>49</v>
      </c>
      <c r="M70" s="62" t="s">
        <v>140</v>
      </c>
      <c r="N70" s="70"/>
      <c r="O70" s="30"/>
      <c r="P70" s="8"/>
      <c r="Q70" s="8"/>
    </row>
    <row r="71" spans="1:17" ht="36">
      <c r="A71" s="69"/>
      <c r="B71" s="135" t="s">
        <v>238</v>
      </c>
      <c r="C71" s="15" t="s">
        <v>289</v>
      </c>
      <c r="D71" s="78"/>
      <c r="E71" s="70" t="s">
        <v>290</v>
      </c>
      <c r="F71" s="91">
        <v>1222108</v>
      </c>
      <c r="G71" s="91">
        <v>143161.46</v>
      </c>
      <c r="H71" s="91">
        <f t="shared" si="2"/>
        <v>1078946.54</v>
      </c>
      <c r="I71" s="78"/>
      <c r="J71" s="164"/>
      <c r="K71" s="70"/>
      <c r="L71" s="61" t="s">
        <v>49</v>
      </c>
      <c r="M71" s="62" t="s">
        <v>140</v>
      </c>
      <c r="N71" s="70"/>
      <c r="O71" s="30"/>
      <c r="P71" s="8"/>
      <c r="Q71" s="8"/>
    </row>
    <row r="72" spans="1:17" ht="36">
      <c r="A72" s="69"/>
      <c r="B72" s="135" t="s">
        <v>238</v>
      </c>
      <c r="C72" s="136" t="s">
        <v>291</v>
      </c>
      <c r="D72" s="78"/>
      <c r="E72" s="70" t="s">
        <v>290</v>
      </c>
      <c r="F72" s="91">
        <v>903602</v>
      </c>
      <c r="G72" s="91">
        <v>10550.29</v>
      </c>
      <c r="H72" s="91">
        <f t="shared" si="2"/>
        <v>893051.71</v>
      </c>
      <c r="I72" s="78"/>
      <c r="J72" s="164"/>
      <c r="K72" s="70"/>
      <c r="L72" s="61" t="s">
        <v>49</v>
      </c>
      <c r="M72" s="62" t="s">
        <v>140</v>
      </c>
      <c r="N72" s="70"/>
      <c r="O72" s="30"/>
      <c r="P72" s="8"/>
      <c r="Q72" s="8"/>
    </row>
    <row r="73" spans="1:17" ht="48">
      <c r="A73" s="69"/>
      <c r="B73" s="135" t="s">
        <v>238</v>
      </c>
      <c r="C73" s="136" t="s">
        <v>292</v>
      </c>
      <c r="D73" s="78"/>
      <c r="E73" s="70" t="s">
        <v>293</v>
      </c>
      <c r="F73" s="91">
        <v>578400</v>
      </c>
      <c r="G73" s="91">
        <v>67755.43</v>
      </c>
      <c r="H73" s="91">
        <f t="shared" si="2"/>
        <v>510644.57</v>
      </c>
      <c r="I73" s="78"/>
      <c r="J73" s="164"/>
      <c r="K73" s="70"/>
      <c r="L73" s="61" t="s">
        <v>49</v>
      </c>
      <c r="M73" s="62" t="s">
        <v>140</v>
      </c>
      <c r="N73" s="70"/>
      <c r="O73" s="30"/>
      <c r="P73" s="8"/>
      <c r="Q73" s="8"/>
    </row>
    <row r="74" spans="1:17" ht="12.75">
      <c r="A74" s="71"/>
      <c r="B74" s="193" t="s">
        <v>6</v>
      </c>
      <c r="C74" s="194"/>
      <c r="D74" s="195"/>
      <c r="E74" s="196"/>
      <c r="F74" s="197">
        <f>SUM(F52:F73)</f>
        <v>156239311.06</v>
      </c>
      <c r="G74" s="197">
        <f>SUM(G52:G73)</f>
        <v>129002411.62000002</v>
      </c>
      <c r="H74" s="197">
        <f>SUM(H52:H73)</f>
        <v>27236899.439999998</v>
      </c>
      <c r="I74" s="195"/>
      <c r="J74" s="195"/>
      <c r="K74" s="196"/>
      <c r="L74" s="115"/>
      <c r="M74" s="198"/>
      <c r="N74" s="196"/>
      <c r="O74" s="31"/>
      <c r="P74" s="8"/>
      <c r="Q74" s="8"/>
    </row>
    <row r="75" spans="1:17" ht="12.75">
      <c r="A75" s="40"/>
      <c r="B75" s="203" t="s">
        <v>51</v>
      </c>
      <c r="C75" s="203"/>
      <c r="D75" s="204"/>
      <c r="E75" s="205"/>
      <c r="F75" s="206">
        <f>F74+F50+F33</f>
        <v>571933406.44</v>
      </c>
      <c r="G75" s="206">
        <f>G74+G50+G33</f>
        <v>424695944.8714286</v>
      </c>
      <c r="H75" s="206">
        <f>H74+H50+H33</f>
        <v>148839959.6057143</v>
      </c>
      <c r="I75" s="205"/>
      <c r="J75" s="205"/>
      <c r="K75" s="205"/>
      <c r="L75" s="203"/>
      <c r="M75" s="203"/>
      <c r="N75" s="207"/>
      <c r="O75" s="31"/>
      <c r="P75" s="8"/>
      <c r="Q75" s="8"/>
    </row>
    <row r="76" spans="1:17" ht="12.75">
      <c r="A76" s="40"/>
      <c r="B76" s="41"/>
      <c r="C76" s="32"/>
      <c r="D76" s="42"/>
      <c r="E76" s="43"/>
      <c r="F76" s="94">
        <f>F75+Движимое!C147</f>
        <v>784858055.3000001</v>
      </c>
      <c r="G76" s="95">
        <f>G75+Движимое!D147</f>
        <v>578366956.6714287</v>
      </c>
      <c r="H76" s="95">
        <f>H75+Движимое!E147</f>
        <v>208093595.66571426</v>
      </c>
      <c r="I76" s="43"/>
      <c r="J76" s="43"/>
      <c r="K76" s="43"/>
      <c r="L76" s="32"/>
      <c r="M76" s="32"/>
      <c r="N76" s="44"/>
      <c r="O76" s="31"/>
      <c r="P76" s="8"/>
      <c r="Q76" s="8"/>
    </row>
    <row r="77" spans="1:17" ht="12.75">
      <c r="A77" s="214" t="s">
        <v>160</v>
      </c>
      <c r="B77" s="214"/>
      <c r="C77" s="214"/>
      <c r="D77" s="214"/>
      <c r="E77" s="214"/>
      <c r="F77" s="214"/>
      <c r="G77" s="214"/>
      <c r="H77" s="214"/>
      <c r="I77" s="214"/>
      <c r="J77" s="214"/>
      <c r="K77" s="45"/>
      <c r="L77" s="45"/>
      <c r="M77" s="45"/>
      <c r="N77" s="45"/>
      <c r="O77" s="8"/>
      <c r="P77" s="8"/>
      <c r="Q77" s="8"/>
    </row>
    <row r="78" spans="1:17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8"/>
      <c r="P78" s="8"/>
      <c r="Q78" s="8"/>
    </row>
    <row r="79" spans="1:17" ht="12.75">
      <c r="A79" s="46"/>
      <c r="B79" s="46"/>
      <c r="C79" s="46"/>
      <c r="D79" s="46"/>
      <c r="E79" s="46"/>
      <c r="F79" s="85"/>
      <c r="G79" s="86"/>
      <c r="H79" s="86"/>
      <c r="I79" s="85"/>
      <c r="J79" s="46"/>
      <c r="K79" s="46"/>
      <c r="L79" s="46"/>
      <c r="M79" s="46"/>
      <c r="N79" s="46"/>
      <c r="O79" s="8"/>
      <c r="P79" s="8"/>
      <c r="Q79" s="8"/>
    </row>
    <row r="80" spans="1:17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</sheetData>
  <sheetProtection/>
  <mergeCells count="20">
    <mergeCell ref="A1:N1"/>
    <mergeCell ref="A2:N2"/>
    <mergeCell ref="A3:N3"/>
    <mergeCell ref="A4:A6"/>
    <mergeCell ref="B4:B6"/>
    <mergeCell ref="C4:C6"/>
    <mergeCell ref="D4:D6"/>
    <mergeCell ref="E4:E6"/>
    <mergeCell ref="F4:H4"/>
    <mergeCell ref="I4:I6"/>
    <mergeCell ref="J4:J6"/>
    <mergeCell ref="K4:K6"/>
    <mergeCell ref="L4:L6"/>
    <mergeCell ref="M4:M6"/>
    <mergeCell ref="N4:N6"/>
    <mergeCell ref="A77:J77"/>
    <mergeCell ref="A7:N7"/>
    <mergeCell ref="A8:N8"/>
    <mergeCell ref="A34:N34"/>
    <mergeCell ref="A51:N51"/>
  </mergeCells>
  <printOptions/>
  <pageMargins left="0.2362204724409449" right="0.1968503937007874" top="0.2755905511811024" bottom="0.1968503937007874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139">
      <selection activeCell="E99" sqref="E99"/>
    </sheetView>
  </sheetViews>
  <sheetFormatPr defaultColWidth="9.00390625" defaultRowHeight="12.75"/>
  <cols>
    <col min="1" max="1" width="4.625" style="0" customWidth="1"/>
    <col min="2" max="2" width="41.75390625" style="0" customWidth="1"/>
    <col min="3" max="3" width="20.875" style="0" customWidth="1"/>
    <col min="4" max="4" width="20.00390625" style="0" customWidth="1"/>
    <col min="5" max="5" width="22.25390625" style="0" customWidth="1"/>
    <col min="6" max="6" width="13.125" style="0" customWidth="1"/>
    <col min="7" max="7" width="21.25390625" style="0" customWidth="1"/>
    <col min="8" max="8" width="15.25390625" style="0" customWidth="1"/>
    <col min="9" max="9" width="11.00390625" style="0" customWidth="1"/>
    <col min="10" max="10" width="14.375" style="0" bestFit="1" customWidth="1"/>
    <col min="11" max="11" width="10.625" style="0" customWidth="1"/>
    <col min="12" max="13" width="11.125" style="0" customWidth="1"/>
    <col min="14" max="14" width="11.00390625" style="0" customWidth="1"/>
    <col min="15" max="15" width="11.125" style="0" customWidth="1"/>
  </cols>
  <sheetData>
    <row r="1" spans="1:9" ht="12.75">
      <c r="A1" s="240" t="s">
        <v>14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242" t="s">
        <v>15</v>
      </c>
      <c r="B2" s="243"/>
      <c r="C2" s="243"/>
      <c r="D2" s="243"/>
      <c r="E2" s="243"/>
      <c r="F2" s="243"/>
      <c r="G2" s="243"/>
      <c r="H2" s="243"/>
      <c r="I2" s="243"/>
    </row>
    <row r="3" spans="1:9" ht="12.75">
      <c r="A3" s="242" t="s">
        <v>52</v>
      </c>
      <c r="B3" s="243"/>
      <c r="C3" s="243"/>
      <c r="D3" s="243"/>
      <c r="E3" s="243"/>
      <c r="F3" s="243"/>
      <c r="G3" s="243"/>
      <c r="H3" s="243"/>
      <c r="I3" s="243"/>
    </row>
    <row r="4" spans="1:9" ht="13.5" thickBot="1">
      <c r="A4" s="242" t="s">
        <v>196</v>
      </c>
      <c r="B4" s="243"/>
      <c r="C4" s="243"/>
      <c r="D4" s="243"/>
      <c r="E4" s="243"/>
      <c r="F4" s="243"/>
      <c r="G4" s="243"/>
      <c r="H4" s="243"/>
      <c r="I4" s="243"/>
    </row>
    <row r="5" spans="1:9" ht="12.75">
      <c r="A5" s="226" t="s">
        <v>17</v>
      </c>
      <c r="B5" s="235" t="s">
        <v>53</v>
      </c>
      <c r="C5" s="229" t="s">
        <v>54</v>
      </c>
      <c r="D5" s="229"/>
      <c r="E5" s="229"/>
      <c r="F5" s="235" t="s">
        <v>55</v>
      </c>
      <c r="G5" s="235" t="s">
        <v>56</v>
      </c>
      <c r="H5" s="235" t="s">
        <v>57</v>
      </c>
      <c r="I5" s="235" t="s">
        <v>58</v>
      </c>
    </row>
    <row r="6" spans="1:9" ht="154.5" customHeight="1">
      <c r="A6" s="244"/>
      <c r="B6" s="236"/>
      <c r="C6" s="47" t="s">
        <v>59</v>
      </c>
      <c r="D6" s="47" t="s">
        <v>30</v>
      </c>
      <c r="E6" s="47" t="s">
        <v>60</v>
      </c>
      <c r="F6" s="236"/>
      <c r="G6" s="236"/>
      <c r="H6" s="236"/>
      <c r="I6" s="245"/>
    </row>
    <row r="7" spans="1:9" ht="12.75">
      <c r="A7" s="237" t="s">
        <v>139</v>
      </c>
      <c r="B7" s="237"/>
      <c r="C7" s="237"/>
      <c r="D7" s="237"/>
      <c r="E7" s="237"/>
      <c r="F7" s="237"/>
      <c r="G7" s="237"/>
      <c r="H7" s="237"/>
      <c r="I7" s="237"/>
    </row>
    <row r="8" spans="1:9" ht="12.75">
      <c r="A8" s="238" t="s">
        <v>61</v>
      </c>
      <c r="B8" s="232"/>
      <c r="C8" s="232"/>
      <c r="D8" s="232"/>
      <c r="E8" s="232"/>
      <c r="F8" s="232"/>
      <c r="G8" s="232"/>
      <c r="H8" s="232"/>
      <c r="I8" s="232"/>
    </row>
    <row r="9" spans="1:9" ht="31.5">
      <c r="A9" s="36">
        <v>1</v>
      </c>
      <c r="B9" s="36" t="s">
        <v>178</v>
      </c>
      <c r="C9" s="171">
        <v>1301616</v>
      </c>
      <c r="D9" s="48">
        <v>702873</v>
      </c>
      <c r="E9" s="48">
        <f>C9-D9</f>
        <v>598743</v>
      </c>
      <c r="F9" s="37">
        <v>2005</v>
      </c>
      <c r="G9" s="61" t="s">
        <v>62</v>
      </c>
      <c r="H9" s="62" t="s">
        <v>140</v>
      </c>
      <c r="I9" s="36"/>
    </row>
    <row r="10" spans="1:9" ht="31.5">
      <c r="A10" s="36">
        <v>2</v>
      </c>
      <c r="B10" s="36" t="s">
        <v>63</v>
      </c>
      <c r="C10" s="171">
        <v>0</v>
      </c>
      <c r="D10" s="48">
        <v>0</v>
      </c>
      <c r="E10" s="48">
        <f aca="true" t="shared" si="0" ref="E10:E16">C10-D10</f>
        <v>0</v>
      </c>
      <c r="F10" s="37">
        <v>2005</v>
      </c>
      <c r="G10" s="61" t="s">
        <v>62</v>
      </c>
      <c r="H10" s="62" t="s">
        <v>140</v>
      </c>
      <c r="I10" s="36"/>
    </row>
    <row r="11" spans="1:9" ht="31.5">
      <c r="A11" s="36">
        <v>3</v>
      </c>
      <c r="B11" s="36" t="s">
        <v>64</v>
      </c>
      <c r="C11" s="171">
        <v>787352.8</v>
      </c>
      <c r="D11" s="48">
        <v>671372.55</v>
      </c>
      <c r="E11" s="48">
        <f t="shared" si="0"/>
        <v>115980.25</v>
      </c>
      <c r="F11" s="37">
        <v>2005</v>
      </c>
      <c r="G11" s="61" t="s">
        <v>62</v>
      </c>
      <c r="H11" s="62" t="s">
        <v>140</v>
      </c>
      <c r="I11" s="36"/>
    </row>
    <row r="12" spans="1:9" ht="31.5">
      <c r="A12" s="36">
        <v>4</v>
      </c>
      <c r="B12" s="36" t="s">
        <v>65</v>
      </c>
      <c r="C12" s="171">
        <v>67465.37</v>
      </c>
      <c r="D12" s="48">
        <v>53007.9</v>
      </c>
      <c r="E12" s="48">
        <f t="shared" si="0"/>
        <v>14457.469999999994</v>
      </c>
      <c r="F12" s="37">
        <v>2005</v>
      </c>
      <c r="G12" s="61" t="s">
        <v>62</v>
      </c>
      <c r="H12" s="62" t="s">
        <v>140</v>
      </c>
      <c r="I12" s="36"/>
    </row>
    <row r="13" spans="1:9" ht="31.5">
      <c r="A13" s="77">
        <v>5</v>
      </c>
      <c r="B13" s="167" t="s">
        <v>294</v>
      </c>
      <c r="C13" s="172">
        <v>3740387.26</v>
      </c>
      <c r="D13" s="168">
        <v>3131718.04</v>
      </c>
      <c r="E13" s="168">
        <f t="shared" si="0"/>
        <v>608669.2199999997</v>
      </c>
      <c r="F13" s="80">
        <v>2006</v>
      </c>
      <c r="G13" s="66" t="s">
        <v>62</v>
      </c>
      <c r="H13" s="108" t="s">
        <v>140</v>
      </c>
      <c r="I13" s="77"/>
    </row>
    <row r="14" spans="1:9" ht="31.5">
      <c r="A14" s="36">
        <v>6</v>
      </c>
      <c r="B14" s="167" t="s">
        <v>294</v>
      </c>
      <c r="C14" s="172">
        <v>2919709.66</v>
      </c>
      <c r="D14" s="168">
        <v>2919709.66</v>
      </c>
      <c r="E14" s="168">
        <f t="shared" si="0"/>
        <v>0</v>
      </c>
      <c r="F14" s="80">
        <v>2006</v>
      </c>
      <c r="G14" s="66" t="s">
        <v>62</v>
      </c>
      <c r="H14" s="108" t="s">
        <v>140</v>
      </c>
      <c r="I14" s="77"/>
    </row>
    <row r="15" spans="1:9" ht="31.5">
      <c r="A15" s="36">
        <v>7</v>
      </c>
      <c r="B15" s="167" t="s">
        <v>294</v>
      </c>
      <c r="C15" s="172">
        <v>9161053.93</v>
      </c>
      <c r="D15" s="168">
        <v>2919709.66</v>
      </c>
      <c r="E15" s="168">
        <f t="shared" si="0"/>
        <v>6241344.27</v>
      </c>
      <c r="F15" s="80">
        <v>2006</v>
      </c>
      <c r="G15" s="66" t="s">
        <v>62</v>
      </c>
      <c r="H15" s="108" t="s">
        <v>140</v>
      </c>
      <c r="I15" s="77"/>
    </row>
    <row r="16" spans="1:9" ht="31.5">
      <c r="A16" s="36">
        <v>8</v>
      </c>
      <c r="B16" s="167" t="s">
        <v>66</v>
      </c>
      <c r="C16" s="172">
        <v>4365202</v>
      </c>
      <c r="D16" s="168">
        <v>4365202</v>
      </c>
      <c r="E16" s="168">
        <f t="shared" si="0"/>
        <v>0</v>
      </c>
      <c r="F16" s="80">
        <v>2005</v>
      </c>
      <c r="G16" s="66" t="s">
        <v>62</v>
      </c>
      <c r="H16" s="108" t="s">
        <v>140</v>
      </c>
      <c r="I16" s="77"/>
    </row>
    <row r="17" spans="1:9" ht="31.5">
      <c r="A17" s="36">
        <v>9</v>
      </c>
      <c r="B17" s="169" t="s">
        <v>67</v>
      </c>
      <c r="C17" s="172">
        <v>64594893</v>
      </c>
      <c r="D17" s="168">
        <v>32362025.19</v>
      </c>
      <c r="E17" s="168">
        <f>C17-D17</f>
        <v>32232867.81</v>
      </c>
      <c r="F17" s="80">
        <v>2005</v>
      </c>
      <c r="G17" s="66" t="s">
        <v>62</v>
      </c>
      <c r="H17" s="108" t="s">
        <v>140</v>
      </c>
      <c r="I17" s="77"/>
    </row>
    <row r="18" spans="1:9" ht="31.5">
      <c r="A18" s="77">
        <v>10</v>
      </c>
      <c r="B18" s="167" t="s">
        <v>295</v>
      </c>
      <c r="C18" s="172">
        <v>142559.5</v>
      </c>
      <c r="D18" s="168">
        <v>142559.5</v>
      </c>
      <c r="E18" s="168">
        <f aca="true" t="shared" si="1" ref="E18:E40">C18-D18</f>
        <v>0</v>
      </c>
      <c r="F18" s="80">
        <v>2005</v>
      </c>
      <c r="G18" s="66" t="s">
        <v>62</v>
      </c>
      <c r="H18" s="108" t="s">
        <v>140</v>
      </c>
      <c r="I18" s="77"/>
    </row>
    <row r="19" spans="1:9" ht="31.5">
      <c r="A19" s="36">
        <v>11</v>
      </c>
      <c r="B19" s="167" t="s">
        <v>295</v>
      </c>
      <c r="C19" s="172">
        <v>142559.5</v>
      </c>
      <c r="D19" s="168">
        <v>142559.5</v>
      </c>
      <c r="E19" s="168">
        <f t="shared" si="1"/>
        <v>0</v>
      </c>
      <c r="F19" s="80">
        <v>2005</v>
      </c>
      <c r="G19" s="66" t="s">
        <v>62</v>
      </c>
      <c r="H19" s="108" t="s">
        <v>140</v>
      </c>
      <c r="I19" s="77"/>
    </row>
    <row r="20" spans="1:9" ht="31.5">
      <c r="A20" s="36">
        <v>12</v>
      </c>
      <c r="B20" s="167" t="s">
        <v>295</v>
      </c>
      <c r="C20" s="172">
        <v>57163.2</v>
      </c>
      <c r="D20" s="168">
        <v>30622.95</v>
      </c>
      <c r="E20" s="168">
        <f t="shared" si="1"/>
        <v>26540.249999999996</v>
      </c>
      <c r="F20" s="80">
        <v>2005</v>
      </c>
      <c r="G20" s="66" t="s">
        <v>62</v>
      </c>
      <c r="H20" s="108" t="s">
        <v>140</v>
      </c>
      <c r="I20" s="77"/>
    </row>
    <row r="21" spans="1:9" ht="31.5">
      <c r="A21" s="36">
        <v>13</v>
      </c>
      <c r="B21" s="167" t="s">
        <v>295</v>
      </c>
      <c r="C21" s="172">
        <v>57163.2</v>
      </c>
      <c r="D21" s="168">
        <v>30622.95</v>
      </c>
      <c r="E21" s="168">
        <f t="shared" si="1"/>
        <v>26540.249999999996</v>
      </c>
      <c r="F21" s="80">
        <v>2005</v>
      </c>
      <c r="G21" s="66" t="s">
        <v>62</v>
      </c>
      <c r="H21" s="108" t="s">
        <v>140</v>
      </c>
      <c r="I21" s="77"/>
    </row>
    <row r="22" spans="1:9" ht="33.75">
      <c r="A22" s="36">
        <v>14</v>
      </c>
      <c r="B22" s="167" t="s">
        <v>68</v>
      </c>
      <c r="C22" s="173">
        <v>415825.2</v>
      </c>
      <c r="D22" s="170">
        <v>222763.5</v>
      </c>
      <c r="E22" s="168">
        <f t="shared" si="1"/>
        <v>193061.7</v>
      </c>
      <c r="F22" s="80">
        <v>2005</v>
      </c>
      <c r="G22" s="66" t="s">
        <v>62</v>
      </c>
      <c r="H22" s="108" t="s">
        <v>140</v>
      </c>
      <c r="I22" s="77"/>
    </row>
    <row r="23" spans="1:9" ht="31.5">
      <c r="A23" s="77">
        <v>15</v>
      </c>
      <c r="B23" s="77" t="s">
        <v>188</v>
      </c>
      <c r="C23" s="172">
        <v>2142471</v>
      </c>
      <c r="D23" s="168">
        <v>2142471</v>
      </c>
      <c r="E23" s="168">
        <f t="shared" si="1"/>
        <v>0</v>
      </c>
      <c r="F23" s="80">
        <v>2006</v>
      </c>
      <c r="G23" s="66" t="s">
        <v>62</v>
      </c>
      <c r="H23" s="108" t="s">
        <v>140</v>
      </c>
      <c r="I23" s="77"/>
    </row>
    <row r="24" spans="1:9" ht="31.5">
      <c r="A24" s="36">
        <v>16</v>
      </c>
      <c r="B24" s="77" t="s">
        <v>69</v>
      </c>
      <c r="C24" s="172">
        <v>510489</v>
      </c>
      <c r="D24" s="168">
        <v>510489</v>
      </c>
      <c r="E24" s="168">
        <f t="shared" si="1"/>
        <v>0</v>
      </c>
      <c r="F24" s="80">
        <v>2005</v>
      </c>
      <c r="G24" s="66" t="s">
        <v>62</v>
      </c>
      <c r="H24" s="108" t="s">
        <v>140</v>
      </c>
      <c r="I24" s="77"/>
    </row>
    <row r="25" spans="1:9" ht="31.5">
      <c r="A25" s="36">
        <v>17</v>
      </c>
      <c r="B25" s="36" t="s">
        <v>70</v>
      </c>
      <c r="C25" s="171">
        <v>1919509.59</v>
      </c>
      <c r="D25" s="48">
        <v>1637308.59</v>
      </c>
      <c r="E25" s="168">
        <f t="shared" si="1"/>
        <v>282201</v>
      </c>
      <c r="F25" s="37">
        <v>2005</v>
      </c>
      <c r="G25" s="61" t="s">
        <v>62</v>
      </c>
      <c r="H25" s="62" t="s">
        <v>140</v>
      </c>
      <c r="I25" s="36"/>
    </row>
    <row r="26" spans="1:9" ht="31.5">
      <c r="A26" s="36">
        <v>18</v>
      </c>
      <c r="B26" s="77" t="s">
        <v>71</v>
      </c>
      <c r="C26" s="172">
        <v>53100</v>
      </c>
      <c r="D26" s="168">
        <v>53100</v>
      </c>
      <c r="E26" s="168">
        <f t="shared" si="1"/>
        <v>0</v>
      </c>
      <c r="F26" s="80">
        <v>2005</v>
      </c>
      <c r="G26" s="66" t="s">
        <v>62</v>
      </c>
      <c r="H26" s="108" t="s">
        <v>140</v>
      </c>
      <c r="I26" s="77"/>
    </row>
    <row r="27" spans="1:9" ht="31.5">
      <c r="A27" s="36">
        <v>19</v>
      </c>
      <c r="B27" s="105" t="s">
        <v>72</v>
      </c>
      <c r="C27" s="176">
        <v>1051380</v>
      </c>
      <c r="D27" s="107">
        <v>1051380</v>
      </c>
      <c r="E27" s="168">
        <f t="shared" si="1"/>
        <v>0</v>
      </c>
      <c r="F27" s="106">
        <v>2005</v>
      </c>
      <c r="G27" s="66" t="s">
        <v>62</v>
      </c>
      <c r="H27" s="108" t="s">
        <v>140</v>
      </c>
      <c r="I27" s="105"/>
    </row>
    <row r="28" spans="1:9" ht="31.5">
      <c r="A28" s="77">
        <v>20</v>
      </c>
      <c r="B28" s="49" t="s">
        <v>73</v>
      </c>
      <c r="C28" s="175">
        <v>0</v>
      </c>
      <c r="D28" s="51">
        <v>0</v>
      </c>
      <c r="E28" s="168">
        <f t="shared" si="1"/>
        <v>0</v>
      </c>
      <c r="F28" s="50">
        <v>2005</v>
      </c>
      <c r="G28" s="61" t="s">
        <v>62</v>
      </c>
      <c r="H28" s="62" t="s">
        <v>140</v>
      </c>
      <c r="I28" s="49"/>
    </row>
    <row r="29" spans="1:9" ht="31.5">
      <c r="A29" s="36">
        <v>21</v>
      </c>
      <c r="B29" s="105" t="s">
        <v>74</v>
      </c>
      <c r="C29" s="176">
        <v>16933</v>
      </c>
      <c r="D29" s="107">
        <v>16933</v>
      </c>
      <c r="E29" s="168">
        <f t="shared" si="1"/>
        <v>0</v>
      </c>
      <c r="F29" s="106">
        <v>2005</v>
      </c>
      <c r="G29" s="66" t="s">
        <v>62</v>
      </c>
      <c r="H29" s="108" t="s">
        <v>140</v>
      </c>
      <c r="I29" s="105"/>
    </row>
    <row r="30" spans="1:9" ht="31.5">
      <c r="A30" s="36">
        <v>22</v>
      </c>
      <c r="B30" s="105" t="s">
        <v>75</v>
      </c>
      <c r="C30" s="176">
        <v>277966</v>
      </c>
      <c r="D30" s="107">
        <v>277966</v>
      </c>
      <c r="E30" s="168">
        <f t="shared" si="1"/>
        <v>0</v>
      </c>
      <c r="F30" s="106">
        <v>2005</v>
      </c>
      <c r="G30" s="66" t="s">
        <v>62</v>
      </c>
      <c r="H30" s="108" t="s">
        <v>140</v>
      </c>
      <c r="I30" s="105"/>
    </row>
    <row r="31" spans="1:9" ht="31.5">
      <c r="A31" s="36">
        <v>23</v>
      </c>
      <c r="B31" s="49" t="s">
        <v>76</v>
      </c>
      <c r="C31" s="175">
        <v>0</v>
      </c>
      <c r="D31" s="51">
        <v>0</v>
      </c>
      <c r="E31" s="168">
        <f t="shared" si="1"/>
        <v>0</v>
      </c>
      <c r="F31" s="50">
        <v>2005</v>
      </c>
      <c r="G31" s="61" t="s">
        <v>62</v>
      </c>
      <c r="H31" s="62" t="s">
        <v>140</v>
      </c>
      <c r="I31" s="49"/>
    </row>
    <row r="32" spans="1:9" ht="31.5">
      <c r="A32" s="36">
        <v>24</v>
      </c>
      <c r="B32" s="49" t="s">
        <v>77</v>
      </c>
      <c r="C32" s="175">
        <v>0</v>
      </c>
      <c r="D32" s="51">
        <v>0</v>
      </c>
      <c r="E32" s="168">
        <f t="shared" si="1"/>
        <v>0</v>
      </c>
      <c r="F32" s="50">
        <v>2005</v>
      </c>
      <c r="G32" s="61" t="s">
        <v>62</v>
      </c>
      <c r="H32" s="62" t="s">
        <v>140</v>
      </c>
      <c r="I32" s="49"/>
    </row>
    <row r="33" spans="1:9" ht="31.5">
      <c r="A33" s="77">
        <v>25</v>
      </c>
      <c r="B33" s="105" t="s">
        <v>177</v>
      </c>
      <c r="C33" s="176">
        <v>3305354</v>
      </c>
      <c r="D33" s="107">
        <v>3305354</v>
      </c>
      <c r="E33" s="168">
        <f t="shared" si="1"/>
        <v>0</v>
      </c>
      <c r="F33" s="106">
        <v>2005</v>
      </c>
      <c r="G33" s="66" t="s">
        <v>62</v>
      </c>
      <c r="H33" s="108" t="s">
        <v>140</v>
      </c>
      <c r="I33" s="105"/>
    </row>
    <row r="34" spans="1:9" ht="33.75">
      <c r="A34" s="36">
        <v>26</v>
      </c>
      <c r="B34" s="105" t="s">
        <v>78</v>
      </c>
      <c r="C34" s="176">
        <v>1831027.2</v>
      </c>
      <c r="D34" s="107">
        <v>1479380.7</v>
      </c>
      <c r="E34" s="168">
        <f t="shared" si="1"/>
        <v>351646.5</v>
      </c>
      <c r="F34" s="106">
        <v>2006</v>
      </c>
      <c r="G34" s="66" t="s">
        <v>62</v>
      </c>
      <c r="H34" s="108" t="s">
        <v>140</v>
      </c>
      <c r="I34" s="105"/>
    </row>
    <row r="35" spans="1:9" ht="31.5">
      <c r="A35" s="36">
        <v>27</v>
      </c>
      <c r="B35" s="49" t="s">
        <v>79</v>
      </c>
      <c r="C35" s="175">
        <v>0</v>
      </c>
      <c r="D35" s="51">
        <v>0</v>
      </c>
      <c r="E35" s="168">
        <f t="shared" si="1"/>
        <v>0</v>
      </c>
      <c r="F35" s="50">
        <v>2005</v>
      </c>
      <c r="G35" s="61" t="s">
        <v>62</v>
      </c>
      <c r="H35" s="62" t="s">
        <v>140</v>
      </c>
      <c r="I35" s="49"/>
    </row>
    <row r="36" spans="1:9" ht="31.5">
      <c r="A36" s="36">
        <v>28</v>
      </c>
      <c r="B36" s="49" t="s">
        <v>80</v>
      </c>
      <c r="C36" s="175">
        <v>0</v>
      </c>
      <c r="D36" s="51">
        <v>0</v>
      </c>
      <c r="E36" s="168">
        <f t="shared" si="1"/>
        <v>0</v>
      </c>
      <c r="F36" s="50">
        <v>2005</v>
      </c>
      <c r="G36" s="61" t="s">
        <v>62</v>
      </c>
      <c r="H36" s="62" t="s">
        <v>140</v>
      </c>
      <c r="I36" s="49"/>
    </row>
    <row r="37" spans="1:9" ht="31.5">
      <c r="A37" s="36">
        <v>29</v>
      </c>
      <c r="B37" s="105" t="s">
        <v>175</v>
      </c>
      <c r="C37" s="176">
        <v>868699</v>
      </c>
      <c r="D37" s="107">
        <v>637045.8</v>
      </c>
      <c r="E37" s="168">
        <f t="shared" si="1"/>
        <v>231653.19999999995</v>
      </c>
      <c r="F37" s="106">
        <v>2006</v>
      </c>
      <c r="G37" s="66" t="s">
        <v>62</v>
      </c>
      <c r="H37" s="108" t="s">
        <v>140</v>
      </c>
      <c r="I37" s="105"/>
    </row>
    <row r="38" spans="1:9" ht="31.5">
      <c r="A38" s="77">
        <v>30</v>
      </c>
      <c r="B38" s="105" t="s">
        <v>176</v>
      </c>
      <c r="C38" s="176">
        <v>3372405</v>
      </c>
      <c r="D38" s="107">
        <v>3372405</v>
      </c>
      <c r="E38" s="168">
        <f t="shared" si="1"/>
        <v>0</v>
      </c>
      <c r="F38" s="106">
        <v>2006</v>
      </c>
      <c r="G38" s="66" t="s">
        <v>62</v>
      </c>
      <c r="H38" s="108" t="s">
        <v>140</v>
      </c>
      <c r="I38" s="105"/>
    </row>
    <row r="39" spans="1:9" ht="31.5">
      <c r="A39" s="36">
        <v>31</v>
      </c>
      <c r="B39" s="105" t="s">
        <v>296</v>
      </c>
      <c r="C39" s="176">
        <v>339249</v>
      </c>
      <c r="D39" s="107">
        <v>339249</v>
      </c>
      <c r="E39" s="168">
        <f t="shared" si="1"/>
        <v>0</v>
      </c>
      <c r="F39" s="106"/>
      <c r="G39" s="66" t="s">
        <v>62</v>
      </c>
      <c r="H39" s="108" t="s">
        <v>140</v>
      </c>
      <c r="I39" s="105"/>
    </row>
    <row r="40" spans="1:9" ht="31.5">
      <c r="A40" s="36">
        <v>32</v>
      </c>
      <c r="B40" s="105" t="s">
        <v>297</v>
      </c>
      <c r="C40" s="176">
        <v>573723.5</v>
      </c>
      <c r="D40" s="107">
        <v>573723.5</v>
      </c>
      <c r="E40" s="168">
        <f t="shared" si="1"/>
        <v>0</v>
      </c>
      <c r="F40" s="106"/>
      <c r="G40" s="66" t="s">
        <v>62</v>
      </c>
      <c r="H40" s="108" t="s">
        <v>140</v>
      </c>
      <c r="I40" s="105"/>
    </row>
    <row r="41" spans="1:9" ht="31.5">
      <c r="A41" s="36">
        <v>33</v>
      </c>
      <c r="B41" s="36" t="s">
        <v>81</v>
      </c>
      <c r="C41" s="171">
        <v>812532.4</v>
      </c>
      <c r="D41" s="48">
        <v>732566.1</v>
      </c>
      <c r="E41" s="48">
        <f aca="true" t="shared" si="2" ref="E41:E58">C41-D41</f>
        <v>79966.30000000005</v>
      </c>
      <c r="F41" s="37">
        <v>2005</v>
      </c>
      <c r="G41" s="61" t="s">
        <v>62</v>
      </c>
      <c r="H41" s="62" t="s">
        <v>140</v>
      </c>
      <c r="I41" s="49"/>
    </row>
    <row r="42" spans="1:9" ht="31.5">
      <c r="A42" s="36">
        <v>34</v>
      </c>
      <c r="B42" s="77" t="s">
        <v>298</v>
      </c>
      <c r="C42" s="171">
        <v>704915</v>
      </c>
      <c r="D42" s="48">
        <v>578031.32</v>
      </c>
      <c r="E42" s="48">
        <f t="shared" si="2"/>
        <v>126883.68000000005</v>
      </c>
      <c r="F42" s="37">
        <v>2006</v>
      </c>
      <c r="G42" s="61" t="s">
        <v>62</v>
      </c>
      <c r="H42" s="62" t="s">
        <v>140</v>
      </c>
      <c r="I42" s="49"/>
    </row>
    <row r="43" spans="1:9" ht="31.5">
      <c r="A43" s="77">
        <v>35</v>
      </c>
      <c r="B43" s="77" t="s">
        <v>299</v>
      </c>
      <c r="C43" s="171">
        <v>1442255</v>
      </c>
      <c r="D43" s="48">
        <v>1044255</v>
      </c>
      <c r="E43" s="48">
        <f t="shared" si="2"/>
        <v>398000</v>
      </c>
      <c r="F43" s="37">
        <v>2006</v>
      </c>
      <c r="G43" s="61" t="s">
        <v>62</v>
      </c>
      <c r="H43" s="62" t="s">
        <v>140</v>
      </c>
      <c r="I43" s="49"/>
    </row>
    <row r="44" spans="1:9" ht="31.5">
      <c r="A44" s="36">
        <v>36</v>
      </c>
      <c r="B44" s="77" t="s">
        <v>300</v>
      </c>
      <c r="C44" s="171">
        <v>1745716</v>
      </c>
      <c r="D44" s="48">
        <v>1745716</v>
      </c>
      <c r="E44" s="48">
        <f t="shared" si="2"/>
        <v>0</v>
      </c>
      <c r="F44" s="37">
        <v>2006</v>
      </c>
      <c r="G44" s="61" t="s">
        <v>62</v>
      </c>
      <c r="H44" s="62" t="s">
        <v>140</v>
      </c>
      <c r="I44" s="49"/>
    </row>
    <row r="45" spans="1:9" ht="31.5">
      <c r="A45" s="36">
        <v>37</v>
      </c>
      <c r="B45" s="77" t="s">
        <v>301</v>
      </c>
      <c r="C45" s="171">
        <v>125639</v>
      </c>
      <c r="D45" s="48">
        <v>125639</v>
      </c>
      <c r="E45" s="48">
        <f t="shared" si="2"/>
        <v>0</v>
      </c>
      <c r="F45" s="37">
        <v>2006</v>
      </c>
      <c r="G45" s="61" t="s">
        <v>62</v>
      </c>
      <c r="H45" s="62" t="s">
        <v>140</v>
      </c>
      <c r="I45" s="49"/>
    </row>
    <row r="46" spans="1:9" ht="31.5">
      <c r="A46" s="36">
        <v>38</v>
      </c>
      <c r="B46" s="77" t="s">
        <v>302</v>
      </c>
      <c r="C46" s="171">
        <v>224563</v>
      </c>
      <c r="D46" s="48">
        <v>224563</v>
      </c>
      <c r="E46" s="48">
        <f t="shared" si="2"/>
        <v>0</v>
      </c>
      <c r="F46" s="37">
        <v>2006</v>
      </c>
      <c r="G46" s="61" t="s">
        <v>62</v>
      </c>
      <c r="H46" s="62" t="s">
        <v>140</v>
      </c>
      <c r="I46" s="49"/>
    </row>
    <row r="47" spans="1:9" ht="31.5">
      <c r="A47" s="36">
        <v>39</v>
      </c>
      <c r="B47" s="77" t="s">
        <v>303</v>
      </c>
      <c r="C47" s="171">
        <v>537342</v>
      </c>
      <c r="D47" s="48">
        <v>440620.84</v>
      </c>
      <c r="E47" s="48">
        <f t="shared" si="2"/>
        <v>96721.15999999997</v>
      </c>
      <c r="F47" s="37">
        <v>2006</v>
      </c>
      <c r="G47" s="61" t="s">
        <v>62</v>
      </c>
      <c r="H47" s="62" t="s">
        <v>140</v>
      </c>
      <c r="I47" s="49"/>
    </row>
    <row r="48" spans="1:9" ht="31.5">
      <c r="A48" s="77">
        <v>40</v>
      </c>
      <c r="B48" s="77" t="s">
        <v>304</v>
      </c>
      <c r="C48" s="171">
        <v>1610122</v>
      </c>
      <c r="D48" s="48">
        <v>1320299.02</v>
      </c>
      <c r="E48" s="48">
        <f t="shared" si="2"/>
        <v>289822.98</v>
      </c>
      <c r="F48" s="37">
        <v>2006</v>
      </c>
      <c r="G48" s="61" t="s">
        <v>62</v>
      </c>
      <c r="H48" s="62" t="s">
        <v>140</v>
      </c>
      <c r="I48" s="49"/>
    </row>
    <row r="49" spans="1:9" ht="31.5">
      <c r="A49" s="36">
        <v>41</v>
      </c>
      <c r="B49" s="77" t="s">
        <v>305</v>
      </c>
      <c r="C49" s="171">
        <v>690016</v>
      </c>
      <c r="D49" s="48">
        <v>690016</v>
      </c>
      <c r="E49" s="48">
        <f t="shared" si="2"/>
        <v>0</v>
      </c>
      <c r="F49" s="37">
        <v>2006</v>
      </c>
      <c r="G49" s="61" t="s">
        <v>62</v>
      </c>
      <c r="H49" s="62" t="s">
        <v>140</v>
      </c>
      <c r="I49" s="49"/>
    </row>
    <row r="50" spans="1:9" ht="31.5">
      <c r="A50" s="36">
        <v>42</v>
      </c>
      <c r="B50" s="77" t="s">
        <v>306</v>
      </c>
      <c r="C50" s="171">
        <v>50977</v>
      </c>
      <c r="D50" s="48">
        <v>50977</v>
      </c>
      <c r="E50" s="48">
        <f t="shared" si="2"/>
        <v>0</v>
      </c>
      <c r="F50" s="37">
        <v>2006</v>
      </c>
      <c r="G50" s="61" t="s">
        <v>62</v>
      </c>
      <c r="H50" s="62" t="s">
        <v>140</v>
      </c>
      <c r="I50" s="49"/>
    </row>
    <row r="51" spans="1:9" ht="31.5">
      <c r="A51" s="36">
        <v>43</v>
      </c>
      <c r="B51" s="77" t="s">
        <v>307</v>
      </c>
      <c r="C51" s="171">
        <v>341259</v>
      </c>
      <c r="D51" s="48">
        <v>341259</v>
      </c>
      <c r="E51" s="48">
        <f t="shared" si="2"/>
        <v>0</v>
      </c>
      <c r="F51" s="37">
        <v>2006</v>
      </c>
      <c r="G51" s="61" t="s">
        <v>62</v>
      </c>
      <c r="H51" s="62" t="s">
        <v>140</v>
      </c>
      <c r="I51" s="49"/>
    </row>
    <row r="52" spans="1:9" ht="31.5">
      <c r="A52" s="36">
        <v>44</v>
      </c>
      <c r="B52" s="77" t="s">
        <v>308</v>
      </c>
      <c r="C52" s="171">
        <v>919160</v>
      </c>
      <c r="D52" s="48">
        <v>919160</v>
      </c>
      <c r="E52" s="48">
        <f t="shared" si="2"/>
        <v>0</v>
      </c>
      <c r="F52" s="37">
        <v>2006</v>
      </c>
      <c r="G52" s="61" t="s">
        <v>62</v>
      </c>
      <c r="H52" s="62" t="s">
        <v>140</v>
      </c>
      <c r="I52" s="49"/>
    </row>
    <row r="53" spans="1:9" ht="31.5">
      <c r="A53" s="77">
        <v>45</v>
      </c>
      <c r="B53" s="77" t="s">
        <v>309</v>
      </c>
      <c r="C53" s="171">
        <v>616733</v>
      </c>
      <c r="D53" s="48">
        <v>616733</v>
      </c>
      <c r="E53" s="48">
        <f t="shared" si="2"/>
        <v>0</v>
      </c>
      <c r="F53" s="37">
        <v>2006</v>
      </c>
      <c r="G53" s="61" t="s">
        <v>62</v>
      </c>
      <c r="H53" s="62" t="s">
        <v>140</v>
      </c>
      <c r="I53" s="49"/>
    </row>
    <row r="54" spans="1:9" ht="31.5">
      <c r="A54" s="36">
        <v>46</v>
      </c>
      <c r="B54" s="77" t="s">
        <v>310</v>
      </c>
      <c r="C54" s="171">
        <v>181810</v>
      </c>
      <c r="D54" s="48">
        <v>181810</v>
      </c>
      <c r="E54" s="48">
        <f t="shared" si="2"/>
        <v>0</v>
      </c>
      <c r="F54" s="37">
        <v>2006</v>
      </c>
      <c r="G54" s="61" t="s">
        <v>62</v>
      </c>
      <c r="H54" s="62" t="s">
        <v>140</v>
      </c>
      <c r="I54" s="49"/>
    </row>
    <row r="55" spans="1:9" ht="31.5">
      <c r="A55" s="36">
        <v>47</v>
      </c>
      <c r="B55" s="77" t="s">
        <v>311</v>
      </c>
      <c r="C55" s="171">
        <v>836971</v>
      </c>
      <c r="D55" s="48">
        <v>836971</v>
      </c>
      <c r="E55" s="48">
        <f t="shared" si="2"/>
        <v>0</v>
      </c>
      <c r="F55" s="37">
        <v>2006</v>
      </c>
      <c r="G55" s="61" t="s">
        <v>62</v>
      </c>
      <c r="H55" s="62" t="s">
        <v>140</v>
      </c>
      <c r="I55" s="49"/>
    </row>
    <row r="56" spans="1:9" ht="31.5">
      <c r="A56" s="36">
        <v>48</v>
      </c>
      <c r="B56" s="77" t="s">
        <v>312</v>
      </c>
      <c r="C56" s="171">
        <v>348560</v>
      </c>
      <c r="D56" s="48">
        <v>348560</v>
      </c>
      <c r="E56" s="48">
        <f t="shared" si="2"/>
        <v>0</v>
      </c>
      <c r="F56" s="37">
        <v>2006</v>
      </c>
      <c r="G56" s="61" t="s">
        <v>62</v>
      </c>
      <c r="H56" s="62" t="s">
        <v>140</v>
      </c>
      <c r="I56" s="49"/>
    </row>
    <row r="57" spans="1:9" ht="31.5">
      <c r="A57" s="36">
        <v>49</v>
      </c>
      <c r="B57" s="77" t="s">
        <v>313</v>
      </c>
      <c r="C57" s="171">
        <v>1396573</v>
      </c>
      <c r="D57" s="48">
        <v>1396573</v>
      </c>
      <c r="E57" s="48">
        <f t="shared" si="2"/>
        <v>0</v>
      </c>
      <c r="F57" s="37">
        <v>2006</v>
      </c>
      <c r="G57" s="61" t="s">
        <v>62</v>
      </c>
      <c r="H57" s="62" t="s">
        <v>140</v>
      </c>
      <c r="I57" s="49"/>
    </row>
    <row r="58" spans="1:9" ht="31.5">
      <c r="A58" s="77">
        <v>50</v>
      </c>
      <c r="B58" s="77" t="s">
        <v>314</v>
      </c>
      <c r="C58" s="171">
        <v>624799.98</v>
      </c>
      <c r="D58" s="48">
        <v>0</v>
      </c>
      <c r="E58" s="48">
        <f t="shared" si="2"/>
        <v>624799.98</v>
      </c>
      <c r="F58" s="37">
        <v>2022</v>
      </c>
      <c r="G58" s="61" t="s">
        <v>62</v>
      </c>
      <c r="H58" s="62" t="s">
        <v>140</v>
      </c>
      <c r="I58" s="49"/>
    </row>
    <row r="59" spans="1:9" ht="12.75">
      <c r="A59" s="36"/>
      <c r="B59" s="125" t="s">
        <v>6</v>
      </c>
      <c r="C59" s="126">
        <f>SUM(C9:C58)</f>
        <v>117225200.29000002</v>
      </c>
      <c r="D59" s="126">
        <f>SUM(D9:D58)</f>
        <v>74685301.27000001</v>
      </c>
      <c r="E59" s="126">
        <f>SUM(E9:E58)</f>
        <v>42539899.01999999</v>
      </c>
      <c r="F59" s="37"/>
      <c r="G59" s="61"/>
      <c r="H59" s="62"/>
      <c r="I59" s="49"/>
    </row>
    <row r="60" spans="1:9" ht="12.75">
      <c r="A60" s="246" t="s">
        <v>82</v>
      </c>
      <c r="B60" s="247"/>
      <c r="C60" s="26"/>
      <c r="D60" s="52"/>
      <c r="E60" s="52"/>
      <c r="F60" s="26"/>
      <c r="G60" s="72"/>
      <c r="H60" s="72"/>
      <c r="I60" s="26"/>
    </row>
    <row r="61" spans="1:9" ht="31.5">
      <c r="A61" s="77">
        <v>1</v>
      </c>
      <c r="B61" s="105" t="s">
        <v>83</v>
      </c>
      <c r="C61" s="176">
        <v>1185928.95</v>
      </c>
      <c r="D61" s="107">
        <v>1185928.95</v>
      </c>
      <c r="E61" s="107">
        <f aca="true" t="shared" si="3" ref="E61:E67">C61-D61</f>
        <v>0</v>
      </c>
      <c r="F61" s="106">
        <v>2010</v>
      </c>
      <c r="G61" s="66" t="s">
        <v>84</v>
      </c>
      <c r="H61" s="108" t="s">
        <v>140</v>
      </c>
      <c r="I61" s="106"/>
    </row>
    <row r="62" spans="1:9" ht="31.5">
      <c r="A62" s="77">
        <v>2</v>
      </c>
      <c r="B62" s="105" t="s">
        <v>85</v>
      </c>
      <c r="C62" s="176">
        <v>1586304</v>
      </c>
      <c r="D62" s="107">
        <v>775360</v>
      </c>
      <c r="E62" s="107">
        <f t="shared" si="3"/>
        <v>810944</v>
      </c>
      <c r="F62" s="106">
        <v>2013</v>
      </c>
      <c r="G62" s="66" t="s">
        <v>84</v>
      </c>
      <c r="H62" s="108" t="s">
        <v>140</v>
      </c>
      <c r="I62" s="106"/>
    </row>
    <row r="63" spans="1:9" ht="33.75">
      <c r="A63" s="77">
        <v>3</v>
      </c>
      <c r="B63" s="105" t="s">
        <v>180</v>
      </c>
      <c r="C63" s="176">
        <v>2477862.97</v>
      </c>
      <c r="D63" s="107">
        <v>929198.25</v>
      </c>
      <c r="E63" s="107">
        <f t="shared" si="3"/>
        <v>1548664.7200000002</v>
      </c>
      <c r="F63" s="106" t="s">
        <v>315</v>
      </c>
      <c r="G63" s="66" t="s">
        <v>84</v>
      </c>
      <c r="H63" s="108" t="s">
        <v>140</v>
      </c>
      <c r="I63" s="106"/>
    </row>
    <row r="64" spans="1:9" ht="33.75">
      <c r="A64" s="77"/>
      <c r="B64" s="105" t="s">
        <v>181</v>
      </c>
      <c r="C64" s="176">
        <v>642153.33</v>
      </c>
      <c r="D64" s="107">
        <v>642153.33</v>
      </c>
      <c r="E64" s="107">
        <f t="shared" si="3"/>
        <v>0</v>
      </c>
      <c r="F64" s="106">
        <v>2013</v>
      </c>
      <c r="G64" s="66" t="s">
        <v>84</v>
      </c>
      <c r="H64" s="108" t="s">
        <v>140</v>
      </c>
      <c r="I64" s="106"/>
    </row>
    <row r="65" spans="1:9" ht="33.75">
      <c r="A65" s="77">
        <v>4</v>
      </c>
      <c r="B65" s="105" t="s">
        <v>182</v>
      </c>
      <c r="C65" s="176">
        <v>642153.33</v>
      </c>
      <c r="D65" s="107">
        <v>642153.33</v>
      </c>
      <c r="E65" s="107">
        <f t="shared" si="3"/>
        <v>0</v>
      </c>
      <c r="F65" s="106">
        <v>2012</v>
      </c>
      <c r="G65" s="66" t="s">
        <v>84</v>
      </c>
      <c r="H65" s="108" t="s">
        <v>140</v>
      </c>
      <c r="I65" s="106"/>
    </row>
    <row r="66" spans="1:9" ht="31.5">
      <c r="A66" s="77">
        <v>5</v>
      </c>
      <c r="B66" s="105" t="s">
        <v>316</v>
      </c>
      <c r="C66" s="176">
        <v>642153.33</v>
      </c>
      <c r="D66" s="107">
        <v>642153.33</v>
      </c>
      <c r="E66" s="107">
        <f t="shared" si="3"/>
        <v>0</v>
      </c>
      <c r="F66" s="106">
        <v>2012</v>
      </c>
      <c r="G66" s="66" t="s">
        <v>84</v>
      </c>
      <c r="H66" s="108" t="s">
        <v>140</v>
      </c>
      <c r="I66" s="106"/>
    </row>
    <row r="67" spans="1:9" ht="31.5">
      <c r="A67" s="77">
        <v>4</v>
      </c>
      <c r="B67" s="105" t="s">
        <v>86</v>
      </c>
      <c r="C67" s="176">
        <v>82076.93</v>
      </c>
      <c r="D67" s="107">
        <v>82076.93</v>
      </c>
      <c r="E67" s="107">
        <f t="shared" si="3"/>
        <v>0</v>
      </c>
      <c r="F67" s="106">
        <v>2012</v>
      </c>
      <c r="G67" s="66" t="s">
        <v>84</v>
      </c>
      <c r="H67" s="108" t="s">
        <v>140</v>
      </c>
      <c r="I67" s="106"/>
    </row>
    <row r="68" spans="1:9" ht="31.5">
      <c r="A68" s="123">
        <v>5</v>
      </c>
      <c r="B68" s="49" t="s">
        <v>87</v>
      </c>
      <c r="C68" s="175">
        <v>0</v>
      </c>
      <c r="D68" s="51">
        <v>0</v>
      </c>
      <c r="E68" s="51">
        <v>0</v>
      </c>
      <c r="F68" s="50">
        <v>2012</v>
      </c>
      <c r="G68" s="61" t="s">
        <v>84</v>
      </c>
      <c r="H68" s="62" t="s">
        <v>140</v>
      </c>
      <c r="I68" s="50"/>
    </row>
    <row r="69" spans="1:9" ht="31.5">
      <c r="A69" s="123">
        <v>6</v>
      </c>
      <c r="B69" s="49" t="s">
        <v>88</v>
      </c>
      <c r="C69" s="175">
        <v>0</v>
      </c>
      <c r="D69" s="51">
        <v>0</v>
      </c>
      <c r="E69" s="51">
        <v>0</v>
      </c>
      <c r="F69" s="50">
        <v>2012</v>
      </c>
      <c r="G69" s="61" t="s">
        <v>84</v>
      </c>
      <c r="H69" s="62" t="s">
        <v>140</v>
      </c>
      <c r="I69" s="50"/>
    </row>
    <row r="70" spans="1:9" ht="31.5">
      <c r="A70" s="123"/>
      <c r="B70" s="49" t="s">
        <v>317</v>
      </c>
      <c r="C70" s="175">
        <v>0</v>
      </c>
      <c r="D70" s="51">
        <v>0</v>
      </c>
      <c r="E70" s="51">
        <v>0</v>
      </c>
      <c r="F70" s="50">
        <v>2012</v>
      </c>
      <c r="G70" s="61" t="s">
        <v>84</v>
      </c>
      <c r="H70" s="62" t="s">
        <v>140</v>
      </c>
      <c r="I70" s="50"/>
    </row>
    <row r="71" spans="1:9" ht="31.5">
      <c r="A71" s="77">
        <v>7</v>
      </c>
      <c r="B71" s="105" t="s">
        <v>89</v>
      </c>
      <c r="C71" s="176">
        <v>1929000</v>
      </c>
      <c r="D71" s="107">
        <v>872643</v>
      </c>
      <c r="E71" s="107">
        <f aca="true" t="shared" si="4" ref="E71:E78">C71-D71</f>
        <v>1056357</v>
      </c>
      <c r="F71" s="106">
        <v>2012</v>
      </c>
      <c r="G71" s="66" t="s">
        <v>84</v>
      </c>
      <c r="H71" s="108" t="s">
        <v>140</v>
      </c>
      <c r="I71" s="106"/>
    </row>
    <row r="72" spans="1:9" ht="31.5">
      <c r="A72" s="77">
        <v>8</v>
      </c>
      <c r="B72" s="105" t="s">
        <v>89</v>
      </c>
      <c r="C72" s="176">
        <v>57784.47</v>
      </c>
      <c r="D72" s="107">
        <v>57784.47</v>
      </c>
      <c r="E72" s="107">
        <f t="shared" si="4"/>
        <v>0</v>
      </c>
      <c r="F72" s="106">
        <v>2013</v>
      </c>
      <c r="G72" s="66" t="s">
        <v>84</v>
      </c>
      <c r="H72" s="108" t="s">
        <v>140</v>
      </c>
      <c r="I72" s="106"/>
    </row>
    <row r="73" spans="1:9" ht="31.5">
      <c r="A73" s="77"/>
      <c r="B73" s="105" t="s">
        <v>318</v>
      </c>
      <c r="C73" s="176">
        <v>10330.86</v>
      </c>
      <c r="D73" s="107">
        <v>10330.86</v>
      </c>
      <c r="E73" s="107">
        <f t="shared" si="4"/>
        <v>0</v>
      </c>
      <c r="F73" s="106">
        <v>2007</v>
      </c>
      <c r="G73" s="66" t="s">
        <v>84</v>
      </c>
      <c r="H73" s="108" t="s">
        <v>140</v>
      </c>
      <c r="I73" s="106"/>
    </row>
    <row r="74" spans="1:9" ht="31.5">
      <c r="A74" s="77"/>
      <c r="B74" s="105" t="s">
        <v>89</v>
      </c>
      <c r="C74" s="176">
        <v>27794.4</v>
      </c>
      <c r="D74" s="107">
        <v>18066.36</v>
      </c>
      <c r="E74" s="107">
        <f t="shared" si="4"/>
        <v>9728.04</v>
      </c>
      <c r="F74" s="106" t="s">
        <v>319</v>
      </c>
      <c r="G74" s="66" t="s">
        <v>84</v>
      </c>
      <c r="H74" s="108" t="s">
        <v>140</v>
      </c>
      <c r="I74" s="106"/>
    </row>
    <row r="75" spans="1:9" ht="31.5">
      <c r="A75" s="77"/>
      <c r="B75" s="105" t="s">
        <v>89</v>
      </c>
      <c r="C75" s="176">
        <v>27794.4</v>
      </c>
      <c r="D75" s="107">
        <v>18066.36</v>
      </c>
      <c r="E75" s="107">
        <f t="shared" si="4"/>
        <v>9728.04</v>
      </c>
      <c r="F75" s="106" t="s">
        <v>319</v>
      </c>
      <c r="G75" s="66" t="s">
        <v>84</v>
      </c>
      <c r="H75" s="108" t="s">
        <v>140</v>
      </c>
      <c r="I75" s="106"/>
    </row>
    <row r="76" spans="1:9" ht="31.5">
      <c r="A76" s="77"/>
      <c r="B76" s="105" t="s">
        <v>90</v>
      </c>
      <c r="C76" s="176">
        <v>86320</v>
      </c>
      <c r="D76" s="107">
        <v>25682</v>
      </c>
      <c r="E76" s="107">
        <f t="shared" si="4"/>
        <v>60638</v>
      </c>
      <c r="F76" s="106">
        <v>2012</v>
      </c>
      <c r="G76" s="66" t="s">
        <v>84</v>
      </c>
      <c r="H76" s="108" t="s">
        <v>140</v>
      </c>
      <c r="I76" s="106"/>
    </row>
    <row r="77" spans="1:9" ht="31.5">
      <c r="A77" s="77"/>
      <c r="B77" s="105" t="s">
        <v>189</v>
      </c>
      <c r="C77" s="176">
        <v>37111.34</v>
      </c>
      <c r="D77" s="107">
        <v>37111.34</v>
      </c>
      <c r="E77" s="107">
        <f t="shared" si="4"/>
        <v>0</v>
      </c>
      <c r="F77" s="106">
        <v>2010</v>
      </c>
      <c r="G77" s="66" t="s">
        <v>84</v>
      </c>
      <c r="H77" s="108" t="s">
        <v>140</v>
      </c>
      <c r="I77" s="106"/>
    </row>
    <row r="78" spans="1:9" ht="31.5">
      <c r="A78" s="77"/>
      <c r="B78" s="105" t="s">
        <v>203</v>
      </c>
      <c r="C78" s="176">
        <v>49905.45</v>
      </c>
      <c r="D78" s="107">
        <v>49905.45</v>
      </c>
      <c r="E78" s="107">
        <f t="shared" si="4"/>
        <v>0</v>
      </c>
      <c r="F78" s="106">
        <v>2010</v>
      </c>
      <c r="G78" s="66" t="s">
        <v>84</v>
      </c>
      <c r="H78" s="108" t="s">
        <v>140</v>
      </c>
      <c r="I78" s="106"/>
    </row>
    <row r="79" spans="1:9" ht="31.5">
      <c r="A79" s="123">
        <v>10</v>
      </c>
      <c r="B79" s="49" t="s">
        <v>320</v>
      </c>
      <c r="C79" s="175">
        <v>433149.99</v>
      </c>
      <c r="D79" s="51">
        <v>433149</v>
      </c>
      <c r="E79" s="51">
        <v>0</v>
      </c>
      <c r="F79" s="50">
        <v>2010</v>
      </c>
      <c r="G79" s="61" t="s">
        <v>84</v>
      </c>
      <c r="H79" s="62" t="s">
        <v>140</v>
      </c>
      <c r="I79" s="50"/>
    </row>
    <row r="80" spans="1:9" ht="31.5">
      <c r="A80" s="77">
        <v>11</v>
      </c>
      <c r="B80" s="105" t="s">
        <v>91</v>
      </c>
      <c r="C80" s="176">
        <v>26497.02</v>
      </c>
      <c r="D80" s="107">
        <v>26497.02</v>
      </c>
      <c r="E80" s="107">
        <f aca="true" t="shared" si="5" ref="E80:E86">C80-D80</f>
        <v>0</v>
      </c>
      <c r="F80" s="106">
        <v>2010</v>
      </c>
      <c r="G80" s="66" t="s">
        <v>84</v>
      </c>
      <c r="H80" s="108" t="s">
        <v>140</v>
      </c>
      <c r="I80" s="106"/>
    </row>
    <row r="81" spans="1:9" ht="31.5">
      <c r="A81" s="123">
        <v>12</v>
      </c>
      <c r="B81" s="49" t="s">
        <v>321</v>
      </c>
      <c r="C81" s="175">
        <v>2320386.12</v>
      </c>
      <c r="D81" s="51">
        <v>2025709.05</v>
      </c>
      <c r="E81" s="107">
        <f t="shared" si="5"/>
        <v>294677.07000000007</v>
      </c>
      <c r="F81" s="50">
        <v>2010</v>
      </c>
      <c r="G81" s="61" t="s">
        <v>84</v>
      </c>
      <c r="H81" s="62" t="s">
        <v>140</v>
      </c>
      <c r="I81" s="50"/>
    </row>
    <row r="82" spans="1:9" ht="31.5">
      <c r="A82" s="123">
        <v>13</v>
      </c>
      <c r="B82" s="49" t="s">
        <v>141</v>
      </c>
      <c r="C82" s="175">
        <v>79916</v>
      </c>
      <c r="D82" s="51">
        <v>79916</v>
      </c>
      <c r="E82" s="107">
        <f t="shared" si="5"/>
        <v>0</v>
      </c>
      <c r="F82" s="50">
        <v>2010</v>
      </c>
      <c r="G82" s="61" t="s">
        <v>84</v>
      </c>
      <c r="H82" s="62" t="s">
        <v>140</v>
      </c>
      <c r="I82" s="50"/>
    </row>
    <row r="83" spans="1:9" ht="31.5">
      <c r="A83" s="123">
        <v>14</v>
      </c>
      <c r="B83" s="49" t="s">
        <v>142</v>
      </c>
      <c r="C83" s="175">
        <v>0</v>
      </c>
      <c r="D83" s="51">
        <v>0</v>
      </c>
      <c r="E83" s="107">
        <f t="shared" si="5"/>
        <v>0</v>
      </c>
      <c r="F83" s="50">
        <v>2012</v>
      </c>
      <c r="G83" s="61" t="s">
        <v>84</v>
      </c>
      <c r="H83" s="62" t="s">
        <v>140</v>
      </c>
      <c r="I83" s="50"/>
    </row>
    <row r="84" spans="1:9" ht="31.5">
      <c r="A84" s="77">
        <v>15</v>
      </c>
      <c r="B84" s="105" t="s">
        <v>165</v>
      </c>
      <c r="C84" s="176">
        <v>2443072.25</v>
      </c>
      <c r="D84" s="107">
        <v>2031399.42</v>
      </c>
      <c r="E84" s="107">
        <f t="shared" si="5"/>
        <v>411672.8300000001</v>
      </c>
      <c r="F84" s="106">
        <v>2010</v>
      </c>
      <c r="G84" s="66" t="s">
        <v>84</v>
      </c>
      <c r="H84" s="108" t="s">
        <v>140</v>
      </c>
      <c r="I84" s="106"/>
    </row>
    <row r="85" spans="1:9" ht="31.5">
      <c r="A85" s="77"/>
      <c r="B85" s="105" t="s">
        <v>190</v>
      </c>
      <c r="C85" s="176">
        <v>397576.92</v>
      </c>
      <c r="D85" s="107">
        <v>397576.92</v>
      </c>
      <c r="E85" s="107">
        <f t="shared" si="5"/>
        <v>0</v>
      </c>
      <c r="F85" s="106">
        <v>2010</v>
      </c>
      <c r="G85" s="66" t="s">
        <v>84</v>
      </c>
      <c r="H85" s="108" t="s">
        <v>140</v>
      </c>
      <c r="I85" s="106"/>
    </row>
    <row r="86" spans="1:9" ht="31.5">
      <c r="A86" s="177">
        <v>16</v>
      </c>
      <c r="B86" s="129" t="s">
        <v>92</v>
      </c>
      <c r="C86" s="179">
        <v>3273034</v>
      </c>
      <c r="D86" s="130">
        <v>1792376</v>
      </c>
      <c r="E86" s="130">
        <f t="shared" si="5"/>
        <v>1480658</v>
      </c>
      <c r="F86" s="131">
        <v>2012</v>
      </c>
      <c r="G86" s="132" t="s">
        <v>84</v>
      </c>
      <c r="H86" s="133" t="s">
        <v>140</v>
      </c>
      <c r="I86" s="131"/>
    </row>
    <row r="87" spans="1:9" ht="31.5">
      <c r="A87" s="123">
        <v>17</v>
      </c>
      <c r="B87" s="49" t="s">
        <v>93</v>
      </c>
      <c r="C87" s="175">
        <v>0</v>
      </c>
      <c r="D87" s="51">
        <v>0</v>
      </c>
      <c r="E87" s="51">
        <v>0</v>
      </c>
      <c r="F87" s="50">
        <v>2010</v>
      </c>
      <c r="G87" s="61" t="s">
        <v>84</v>
      </c>
      <c r="H87" s="62" t="s">
        <v>140</v>
      </c>
      <c r="I87" s="50"/>
    </row>
    <row r="88" spans="1:9" ht="31.5">
      <c r="A88" s="123">
        <v>18</v>
      </c>
      <c r="B88" s="49" t="s">
        <v>94</v>
      </c>
      <c r="C88" s="175">
        <v>0</v>
      </c>
      <c r="D88" s="51">
        <v>0</v>
      </c>
      <c r="E88" s="51">
        <v>0</v>
      </c>
      <c r="F88" s="50">
        <v>2010</v>
      </c>
      <c r="G88" s="61" t="s">
        <v>84</v>
      </c>
      <c r="H88" s="62" t="s">
        <v>140</v>
      </c>
      <c r="I88" s="50"/>
    </row>
    <row r="89" spans="1:9" ht="31.5">
      <c r="A89" s="77"/>
      <c r="B89" s="105" t="s">
        <v>187</v>
      </c>
      <c r="C89" s="176">
        <v>277696</v>
      </c>
      <c r="D89" s="107">
        <v>277696</v>
      </c>
      <c r="E89" s="107">
        <v>0</v>
      </c>
      <c r="F89" s="106">
        <v>2007</v>
      </c>
      <c r="G89" s="66" t="s">
        <v>84</v>
      </c>
      <c r="H89" s="108" t="s">
        <v>140</v>
      </c>
      <c r="I89" s="50"/>
    </row>
    <row r="90" spans="1:9" ht="31.5">
      <c r="A90" s="123"/>
      <c r="B90" s="105" t="s">
        <v>179</v>
      </c>
      <c r="C90" s="176">
        <v>738203.66</v>
      </c>
      <c r="D90" s="107">
        <v>738203.65</v>
      </c>
      <c r="E90" s="107">
        <v>0</v>
      </c>
      <c r="F90" s="106">
        <v>2010</v>
      </c>
      <c r="G90" s="66" t="s">
        <v>84</v>
      </c>
      <c r="H90" s="108" t="s">
        <v>140</v>
      </c>
      <c r="I90" s="50"/>
    </row>
    <row r="91" spans="1:9" ht="31.5">
      <c r="A91" s="178"/>
      <c r="B91" s="167" t="s">
        <v>183</v>
      </c>
      <c r="C91" s="172">
        <v>829557.2</v>
      </c>
      <c r="D91" s="168">
        <v>829557.2</v>
      </c>
      <c r="E91" s="168">
        <f aca="true" t="shared" si="6" ref="E91:E106">C91-D91</f>
        <v>0</v>
      </c>
      <c r="F91" s="178">
        <v>2010</v>
      </c>
      <c r="G91" s="66" t="s">
        <v>84</v>
      </c>
      <c r="H91" s="108" t="s">
        <v>140</v>
      </c>
      <c r="I91" s="169"/>
    </row>
    <row r="92" spans="1:9" ht="31.5">
      <c r="A92" s="178"/>
      <c r="B92" s="167" t="s">
        <v>184</v>
      </c>
      <c r="C92" s="172">
        <v>829557.2</v>
      </c>
      <c r="D92" s="168">
        <v>829557.2</v>
      </c>
      <c r="E92" s="168">
        <f t="shared" si="6"/>
        <v>0</v>
      </c>
      <c r="F92" s="178">
        <v>2010</v>
      </c>
      <c r="G92" s="66" t="s">
        <v>84</v>
      </c>
      <c r="H92" s="108" t="s">
        <v>140</v>
      </c>
      <c r="I92" s="169"/>
    </row>
    <row r="93" spans="1:9" ht="31.5">
      <c r="A93" s="178"/>
      <c r="B93" s="167" t="s">
        <v>185</v>
      </c>
      <c r="C93" s="172">
        <v>827645.94</v>
      </c>
      <c r="D93" s="168">
        <v>827645.94</v>
      </c>
      <c r="E93" s="168">
        <f t="shared" si="6"/>
        <v>0</v>
      </c>
      <c r="F93" s="178">
        <v>2010</v>
      </c>
      <c r="G93" s="66" t="s">
        <v>84</v>
      </c>
      <c r="H93" s="108" t="s">
        <v>140</v>
      </c>
      <c r="I93" s="169"/>
    </row>
    <row r="94" spans="1:9" ht="31.5">
      <c r="A94" s="178"/>
      <c r="B94" s="167" t="s">
        <v>186</v>
      </c>
      <c r="C94" s="172">
        <v>511795.19</v>
      </c>
      <c r="D94" s="168">
        <v>511795.19</v>
      </c>
      <c r="E94" s="168">
        <f t="shared" si="6"/>
        <v>0</v>
      </c>
      <c r="F94" s="178">
        <v>2010</v>
      </c>
      <c r="G94" s="66" t="s">
        <v>84</v>
      </c>
      <c r="H94" s="108" t="s">
        <v>140</v>
      </c>
      <c r="I94" s="169"/>
    </row>
    <row r="95" spans="1:9" ht="31.5">
      <c r="A95" s="99"/>
      <c r="B95" s="100" t="s">
        <v>135</v>
      </c>
      <c r="C95" s="174">
        <v>80547.87</v>
      </c>
      <c r="D95" s="101">
        <v>80547.87</v>
      </c>
      <c r="E95" s="168">
        <f t="shared" si="6"/>
        <v>0</v>
      </c>
      <c r="F95" s="99"/>
      <c r="G95" s="98" t="s">
        <v>84</v>
      </c>
      <c r="H95" s="97" t="s">
        <v>140</v>
      </c>
      <c r="I95" s="102"/>
    </row>
    <row r="96" spans="1:9" ht="31.5">
      <c r="A96" s="178"/>
      <c r="B96" s="105" t="s">
        <v>191</v>
      </c>
      <c r="C96" s="176">
        <v>671800</v>
      </c>
      <c r="D96" s="107">
        <v>671800</v>
      </c>
      <c r="E96" s="168">
        <f t="shared" si="6"/>
        <v>0</v>
      </c>
      <c r="F96" s="106">
        <v>2010</v>
      </c>
      <c r="G96" s="66" t="s">
        <v>84</v>
      </c>
      <c r="H96" s="108" t="s">
        <v>140</v>
      </c>
      <c r="I96" s="169"/>
    </row>
    <row r="97" spans="1:9" ht="31.5">
      <c r="A97" s="178"/>
      <c r="B97" s="105" t="s">
        <v>192</v>
      </c>
      <c r="C97" s="176">
        <v>2100005.3</v>
      </c>
      <c r="D97" s="107">
        <v>2100005.3</v>
      </c>
      <c r="E97" s="168">
        <f t="shared" si="6"/>
        <v>0</v>
      </c>
      <c r="F97" s="106">
        <v>2010</v>
      </c>
      <c r="G97" s="66" t="s">
        <v>84</v>
      </c>
      <c r="H97" s="108" t="s">
        <v>140</v>
      </c>
      <c r="I97" s="169"/>
    </row>
    <row r="98" spans="1:9" ht="31.5">
      <c r="A98" s="178"/>
      <c r="B98" s="105" t="s">
        <v>193</v>
      </c>
      <c r="C98" s="176">
        <v>646622.53</v>
      </c>
      <c r="D98" s="107">
        <v>646622.53</v>
      </c>
      <c r="E98" s="168">
        <f t="shared" si="6"/>
        <v>0</v>
      </c>
      <c r="F98" s="106">
        <v>2010</v>
      </c>
      <c r="G98" s="66" t="s">
        <v>84</v>
      </c>
      <c r="H98" s="108" t="s">
        <v>140</v>
      </c>
      <c r="I98" s="169"/>
    </row>
    <row r="99" spans="1:9" ht="31.5">
      <c r="A99" s="178"/>
      <c r="B99" s="105" t="s">
        <v>322</v>
      </c>
      <c r="C99" s="176">
        <v>104306.1</v>
      </c>
      <c r="D99" s="107">
        <v>104306.1</v>
      </c>
      <c r="E99" s="168">
        <f t="shared" si="6"/>
        <v>0</v>
      </c>
      <c r="F99" s="106">
        <v>2010</v>
      </c>
      <c r="G99" s="66" t="s">
        <v>84</v>
      </c>
      <c r="H99" s="108" t="s">
        <v>140</v>
      </c>
      <c r="I99" s="169"/>
    </row>
    <row r="100" spans="1:10" ht="31.5">
      <c r="A100" s="178"/>
      <c r="B100" s="105" t="s">
        <v>194</v>
      </c>
      <c r="C100" s="176">
        <v>19267.73</v>
      </c>
      <c r="D100" s="107">
        <v>19267.13</v>
      </c>
      <c r="E100" s="168">
        <f t="shared" si="6"/>
        <v>0.5999999999985448</v>
      </c>
      <c r="F100" s="106">
        <v>2010</v>
      </c>
      <c r="G100" s="66" t="s">
        <v>84</v>
      </c>
      <c r="H100" s="108" t="s">
        <v>140</v>
      </c>
      <c r="I100" s="169"/>
      <c r="J100" s="184"/>
    </row>
    <row r="101" spans="1:9" ht="31.5">
      <c r="A101" s="178"/>
      <c r="B101" s="105" t="s">
        <v>195</v>
      </c>
      <c r="C101" s="176">
        <v>578184.85</v>
      </c>
      <c r="D101" s="107">
        <v>578184.85</v>
      </c>
      <c r="E101" s="168">
        <f t="shared" si="6"/>
        <v>0</v>
      </c>
      <c r="F101" s="106">
        <v>2011</v>
      </c>
      <c r="G101" s="66" t="s">
        <v>84</v>
      </c>
      <c r="H101" s="108" t="s">
        <v>140</v>
      </c>
      <c r="I101" s="169"/>
    </row>
    <row r="102" spans="1:9" ht="31.5">
      <c r="A102" s="123">
        <v>19</v>
      </c>
      <c r="B102" s="118" t="s">
        <v>95</v>
      </c>
      <c r="C102" s="181">
        <v>23112</v>
      </c>
      <c r="D102" s="119">
        <v>23112</v>
      </c>
      <c r="E102" s="168">
        <f t="shared" si="6"/>
        <v>0</v>
      </c>
      <c r="F102" s="120">
        <v>2010</v>
      </c>
      <c r="G102" s="121" t="s">
        <v>84</v>
      </c>
      <c r="H102" s="122" t="s">
        <v>140</v>
      </c>
      <c r="I102" s="120"/>
    </row>
    <row r="103" spans="1:9" ht="31.5">
      <c r="A103" s="123"/>
      <c r="B103" s="118" t="s">
        <v>204</v>
      </c>
      <c r="C103" s="181">
        <v>11364.71</v>
      </c>
      <c r="D103" s="119">
        <v>11364.71</v>
      </c>
      <c r="E103" s="168">
        <f t="shared" si="6"/>
        <v>0</v>
      </c>
      <c r="F103" s="120">
        <v>2010</v>
      </c>
      <c r="G103" s="121" t="s">
        <v>84</v>
      </c>
      <c r="H103" s="122" t="s">
        <v>140</v>
      </c>
      <c r="I103" s="120"/>
    </row>
    <row r="104" spans="1:9" ht="31.5">
      <c r="A104" s="123"/>
      <c r="B104" s="183" t="s">
        <v>323</v>
      </c>
      <c r="C104" s="181">
        <v>60279</v>
      </c>
      <c r="D104" s="119">
        <v>60279</v>
      </c>
      <c r="E104" s="168">
        <f t="shared" si="6"/>
        <v>0</v>
      </c>
      <c r="F104" s="120">
        <v>2010</v>
      </c>
      <c r="G104" s="121" t="s">
        <v>84</v>
      </c>
      <c r="H104" s="122" t="s">
        <v>140</v>
      </c>
      <c r="I104" s="120"/>
    </row>
    <row r="105" spans="1:9" ht="31.5">
      <c r="A105" s="123"/>
      <c r="B105" s="183" t="s">
        <v>324</v>
      </c>
      <c r="C105" s="181">
        <v>95091.24</v>
      </c>
      <c r="D105" s="119">
        <v>95091.24</v>
      </c>
      <c r="E105" s="168">
        <f t="shared" si="6"/>
        <v>0</v>
      </c>
      <c r="F105" s="120">
        <v>2010</v>
      </c>
      <c r="G105" s="121" t="s">
        <v>84</v>
      </c>
      <c r="H105" s="122" t="s">
        <v>140</v>
      </c>
      <c r="I105" s="120"/>
    </row>
    <row r="106" spans="1:9" ht="31.5">
      <c r="A106" s="123"/>
      <c r="B106" s="183" t="s">
        <v>325</v>
      </c>
      <c r="C106" s="181">
        <v>101836.98</v>
      </c>
      <c r="D106" s="119">
        <v>101836.98</v>
      </c>
      <c r="E106" s="168">
        <f t="shared" si="6"/>
        <v>0</v>
      </c>
      <c r="F106" s="120">
        <v>2010</v>
      </c>
      <c r="G106" s="121" t="s">
        <v>84</v>
      </c>
      <c r="H106" s="122" t="s">
        <v>140</v>
      </c>
      <c r="I106" s="120"/>
    </row>
    <row r="107" spans="1:10" ht="12.75">
      <c r="A107" s="3"/>
      <c r="B107" s="124" t="s">
        <v>6</v>
      </c>
      <c r="C107" s="116">
        <f>SUM(C61:C106)</f>
        <v>26965179.56000001</v>
      </c>
      <c r="D107" s="116">
        <f>SUM(D61:D106)</f>
        <v>21282110.260000005</v>
      </c>
      <c r="E107" s="116">
        <f>SUM(E61:E106)</f>
        <v>5683068.3</v>
      </c>
      <c r="F107" s="50"/>
      <c r="G107" s="61"/>
      <c r="H107" s="61"/>
      <c r="I107" s="123"/>
      <c r="J107" s="117"/>
    </row>
    <row r="108" spans="1:9" ht="12.75">
      <c r="A108" s="231" t="s">
        <v>3</v>
      </c>
      <c r="B108" s="232"/>
      <c r="C108" s="27"/>
      <c r="D108" s="53"/>
      <c r="E108" s="53"/>
      <c r="F108" s="27"/>
      <c r="G108" s="73"/>
      <c r="H108" s="62"/>
      <c r="I108" s="27"/>
    </row>
    <row r="109" spans="1:9" ht="12.75">
      <c r="A109" s="104" t="s">
        <v>169</v>
      </c>
      <c r="B109" s="26" t="s">
        <v>168</v>
      </c>
      <c r="C109" s="185">
        <v>53338725.68</v>
      </c>
      <c r="D109" s="185">
        <v>44928657.93</v>
      </c>
      <c r="E109" s="185">
        <f>C109-D109</f>
        <v>8410067.75</v>
      </c>
      <c r="F109" s="109"/>
      <c r="G109" s="92"/>
      <c r="H109" s="61"/>
      <c r="I109" s="109"/>
    </row>
    <row r="110" spans="1:9" ht="31.5">
      <c r="A110" s="54">
        <v>1</v>
      </c>
      <c r="B110" s="49" t="s">
        <v>171</v>
      </c>
      <c r="C110" s="175">
        <v>47642337.85</v>
      </c>
      <c r="D110" s="175">
        <v>39481752</v>
      </c>
      <c r="E110" s="175">
        <f>C110-D110</f>
        <v>8160585.8500000015</v>
      </c>
      <c r="F110" s="50" t="s">
        <v>326</v>
      </c>
      <c r="G110" s="61" t="s">
        <v>62</v>
      </c>
      <c r="H110" s="62" t="s">
        <v>140</v>
      </c>
      <c r="I110" s="50"/>
    </row>
    <row r="111" spans="1:9" ht="31.5">
      <c r="A111" s="54">
        <v>2</v>
      </c>
      <c r="B111" s="49" t="s">
        <v>172</v>
      </c>
      <c r="C111" s="175">
        <v>0</v>
      </c>
      <c r="D111" s="175">
        <v>0</v>
      </c>
      <c r="E111" s="175">
        <f aca="true" t="shared" si="7" ref="E111:E137">C111-D111</f>
        <v>0</v>
      </c>
      <c r="F111" s="50"/>
      <c r="G111" s="61" t="s">
        <v>62</v>
      </c>
      <c r="H111" s="62" t="s">
        <v>140</v>
      </c>
      <c r="I111" s="50"/>
    </row>
    <row r="112" spans="1:9" ht="31.5">
      <c r="A112" s="54">
        <v>3</v>
      </c>
      <c r="B112" s="105" t="s">
        <v>173</v>
      </c>
      <c r="C112" s="176">
        <v>3305354</v>
      </c>
      <c r="D112" s="176">
        <v>3305354</v>
      </c>
      <c r="E112" s="175">
        <f t="shared" si="7"/>
        <v>0</v>
      </c>
      <c r="F112" s="106" t="s">
        <v>328</v>
      </c>
      <c r="G112" s="66" t="s">
        <v>62</v>
      </c>
      <c r="H112" s="108" t="s">
        <v>140</v>
      </c>
      <c r="I112" s="50"/>
    </row>
    <row r="113" spans="1:9" ht="31.5">
      <c r="A113" s="54">
        <v>4</v>
      </c>
      <c r="B113" s="105" t="s">
        <v>327</v>
      </c>
      <c r="C113" s="176">
        <v>89114.56</v>
      </c>
      <c r="D113" s="176">
        <v>39218.18</v>
      </c>
      <c r="E113" s="175">
        <f t="shared" si="7"/>
        <v>49896.38</v>
      </c>
      <c r="F113" s="106" t="s">
        <v>328</v>
      </c>
      <c r="G113" s="66" t="s">
        <v>62</v>
      </c>
      <c r="H113" s="108" t="s">
        <v>140</v>
      </c>
      <c r="I113" s="50"/>
    </row>
    <row r="114" spans="1:9" ht="31.5">
      <c r="A114" s="54">
        <v>5</v>
      </c>
      <c r="B114" s="105" t="s">
        <v>327</v>
      </c>
      <c r="C114" s="176">
        <v>136568.17</v>
      </c>
      <c r="D114" s="176">
        <v>86671.79</v>
      </c>
      <c r="E114" s="175">
        <f t="shared" si="7"/>
        <v>49896.38000000002</v>
      </c>
      <c r="F114" s="106" t="s">
        <v>328</v>
      </c>
      <c r="G114" s="66" t="s">
        <v>62</v>
      </c>
      <c r="H114" s="108" t="s">
        <v>140</v>
      </c>
      <c r="I114" s="50"/>
    </row>
    <row r="115" spans="1:9" ht="31.5">
      <c r="A115" s="54">
        <v>6</v>
      </c>
      <c r="B115" s="105" t="s">
        <v>327</v>
      </c>
      <c r="C115" s="176">
        <v>721783.7</v>
      </c>
      <c r="D115" s="176">
        <v>671887.32</v>
      </c>
      <c r="E115" s="175">
        <f t="shared" si="7"/>
        <v>49896.380000000005</v>
      </c>
      <c r="F115" s="106" t="s">
        <v>328</v>
      </c>
      <c r="G115" s="66" t="s">
        <v>62</v>
      </c>
      <c r="H115" s="108" t="s">
        <v>140</v>
      </c>
      <c r="I115" s="50"/>
    </row>
    <row r="116" spans="1:9" ht="31.5">
      <c r="A116" s="54">
        <v>7</v>
      </c>
      <c r="B116" s="105" t="s">
        <v>327</v>
      </c>
      <c r="C116" s="176">
        <v>721783.7</v>
      </c>
      <c r="D116" s="176">
        <v>671887.32</v>
      </c>
      <c r="E116" s="175">
        <f t="shared" si="7"/>
        <v>49896.380000000005</v>
      </c>
      <c r="F116" s="106" t="s">
        <v>328</v>
      </c>
      <c r="G116" s="66" t="s">
        <v>62</v>
      </c>
      <c r="H116" s="108" t="s">
        <v>140</v>
      </c>
      <c r="I116" s="50"/>
    </row>
    <row r="117" spans="1:10" ht="31.5">
      <c r="A117" s="54">
        <v>8</v>
      </c>
      <c r="B117" s="105" t="s">
        <v>327</v>
      </c>
      <c r="C117" s="176">
        <v>721783.7</v>
      </c>
      <c r="D117" s="176">
        <v>671887.32</v>
      </c>
      <c r="E117" s="175">
        <f t="shared" si="7"/>
        <v>49896.380000000005</v>
      </c>
      <c r="F117" s="106" t="s">
        <v>328</v>
      </c>
      <c r="G117" s="66" t="s">
        <v>62</v>
      </c>
      <c r="H117" s="108" t="s">
        <v>140</v>
      </c>
      <c r="I117" s="50"/>
      <c r="J117" s="192"/>
    </row>
    <row r="118" spans="1:9" ht="31.5">
      <c r="A118" s="191" t="s">
        <v>330</v>
      </c>
      <c r="B118" s="190" t="s">
        <v>329</v>
      </c>
      <c r="C118" s="176"/>
      <c r="D118" s="176"/>
      <c r="E118" s="175"/>
      <c r="F118" s="106"/>
      <c r="G118" s="66" t="s">
        <v>62</v>
      </c>
      <c r="H118" s="108" t="s">
        <v>140</v>
      </c>
      <c r="I118" s="50"/>
    </row>
    <row r="119" spans="1:9" ht="33.75">
      <c r="A119" s="54">
        <v>1</v>
      </c>
      <c r="B119" s="49" t="s">
        <v>331</v>
      </c>
      <c r="C119" s="175">
        <v>1345124</v>
      </c>
      <c r="D119" s="175">
        <v>179349.12</v>
      </c>
      <c r="E119" s="175">
        <f t="shared" si="7"/>
        <v>1165774.88</v>
      </c>
      <c r="F119" s="50" t="s">
        <v>332</v>
      </c>
      <c r="G119" s="61" t="s">
        <v>62</v>
      </c>
      <c r="H119" s="62" t="s">
        <v>140</v>
      </c>
      <c r="I119" s="50"/>
    </row>
    <row r="120" spans="1:9" ht="31.5">
      <c r="A120" s="54">
        <v>2</v>
      </c>
      <c r="B120" s="49" t="s">
        <v>333</v>
      </c>
      <c r="C120" s="175">
        <v>0</v>
      </c>
      <c r="D120" s="175">
        <v>0</v>
      </c>
      <c r="E120" s="175">
        <f t="shared" si="7"/>
        <v>0</v>
      </c>
      <c r="F120" s="50">
        <v>2008</v>
      </c>
      <c r="G120" s="61" t="s">
        <v>62</v>
      </c>
      <c r="H120" s="62" t="s">
        <v>140</v>
      </c>
      <c r="I120" s="50"/>
    </row>
    <row r="121" spans="1:9" ht="31.5">
      <c r="A121" s="54">
        <v>3</v>
      </c>
      <c r="B121" s="49" t="s">
        <v>334</v>
      </c>
      <c r="C121" s="175">
        <v>211561.87</v>
      </c>
      <c r="D121" s="175">
        <v>77578.44</v>
      </c>
      <c r="E121" s="175">
        <f t="shared" si="7"/>
        <v>133983.43</v>
      </c>
      <c r="F121" s="50" t="s">
        <v>335</v>
      </c>
      <c r="G121" s="61" t="s">
        <v>62</v>
      </c>
      <c r="H121" s="62" t="s">
        <v>140</v>
      </c>
      <c r="I121" s="50"/>
    </row>
    <row r="122" spans="1:9" ht="31.5">
      <c r="A122" s="54">
        <v>4</v>
      </c>
      <c r="B122" s="49" t="s">
        <v>96</v>
      </c>
      <c r="C122" s="175">
        <v>0</v>
      </c>
      <c r="D122" s="175">
        <v>0</v>
      </c>
      <c r="E122" s="175">
        <f t="shared" si="7"/>
        <v>0</v>
      </c>
      <c r="F122" s="50">
        <v>2008</v>
      </c>
      <c r="G122" s="61" t="s">
        <v>62</v>
      </c>
      <c r="H122" s="62" t="s">
        <v>140</v>
      </c>
      <c r="I122" s="50"/>
    </row>
    <row r="123" spans="1:9" ht="31.5">
      <c r="A123" s="54">
        <v>5</v>
      </c>
      <c r="B123" s="49" t="s">
        <v>97</v>
      </c>
      <c r="C123" s="175">
        <v>0</v>
      </c>
      <c r="D123" s="175">
        <v>0</v>
      </c>
      <c r="E123" s="175">
        <f t="shared" si="7"/>
        <v>0</v>
      </c>
      <c r="F123" s="50">
        <v>2008</v>
      </c>
      <c r="G123" s="61" t="s">
        <v>62</v>
      </c>
      <c r="H123" s="62" t="s">
        <v>140</v>
      </c>
      <c r="I123" s="50"/>
    </row>
    <row r="124" spans="1:9" ht="31.5">
      <c r="A124" s="54">
        <v>6</v>
      </c>
      <c r="B124" s="49" t="s">
        <v>98</v>
      </c>
      <c r="C124" s="175">
        <v>0</v>
      </c>
      <c r="D124" s="175">
        <v>0</v>
      </c>
      <c r="E124" s="175">
        <f t="shared" si="7"/>
        <v>0</v>
      </c>
      <c r="F124" s="50">
        <v>2008</v>
      </c>
      <c r="G124" s="61" t="s">
        <v>62</v>
      </c>
      <c r="H124" s="62" t="s">
        <v>140</v>
      </c>
      <c r="I124" s="50"/>
    </row>
    <row r="125" spans="1:9" ht="31.5">
      <c r="A125" s="54">
        <v>7</v>
      </c>
      <c r="B125" s="49" t="s">
        <v>99</v>
      </c>
      <c r="C125" s="175">
        <v>0</v>
      </c>
      <c r="D125" s="175">
        <v>0</v>
      </c>
      <c r="E125" s="175">
        <f t="shared" si="7"/>
        <v>0</v>
      </c>
      <c r="F125" s="50">
        <v>2008</v>
      </c>
      <c r="G125" s="61" t="s">
        <v>62</v>
      </c>
      <c r="H125" s="62" t="s">
        <v>140</v>
      </c>
      <c r="I125" s="50"/>
    </row>
    <row r="126" spans="1:9" ht="31.5">
      <c r="A126" s="54">
        <v>8</v>
      </c>
      <c r="B126" s="49" t="s">
        <v>100</v>
      </c>
      <c r="C126" s="175">
        <v>0</v>
      </c>
      <c r="D126" s="175">
        <v>0</v>
      </c>
      <c r="E126" s="175">
        <f t="shared" si="7"/>
        <v>0</v>
      </c>
      <c r="F126" s="50">
        <v>2008</v>
      </c>
      <c r="G126" s="61" t="s">
        <v>62</v>
      </c>
      <c r="H126" s="62" t="s">
        <v>140</v>
      </c>
      <c r="I126" s="50"/>
    </row>
    <row r="127" spans="1:9" ht="31.5">
      <c r="A127" s="54">
        <v>9</v>
      </c>
      <c r="B127" s="49" t="s">
        <v>101</v>
      </c>
      <c r="C127" s="175">
        <v>64622.53</v>
      </c>
      <c r="D127" s="175">
        <v>64622.53</v>
      </c>
      <c r="E127" s="175">
        <f t="shared" si="7"/>
        <v>0</v>
      </c>
      <c r="F127" s="50">
        <v>2008</v>
      </c>
      <c r="G127" s="61" t="s">
        <v>62</v>
      </c>
      <c r="H127" s="62" t="s">
        <v>140</v>
      </c>
      <c r="I127" s="50"/>
    </row>
    <row r="128" spans="1:9" ht="31.5">
      <c r="A128" s="54">
        <v>10</v>
      </c>
      <c r="B128" s="49" t="s">
        <v>95</v>
      </c>
      <c r="C128" s="175">
        <v>0</v>
      </c>
      <c r="D128" s="175">
        <v>0</v>
      </c>
      <c r="E128" s="175">
        <f t="shared" si="7"/>
        <v>0</v>
      </c>
      <c r="F128" s="50">
        <v>2008</v>
      </c>
      <c r="G128" s="61" t="s">
        <v>62</v>
      </c>
      <c r="H128" s="62" t="s">
        <v>140</v>
      </c>
      <c r="I128" s="50"/>
    </row>
    <row r="129" spans="1:9" ht="31.5">
      <c r="A129" s="54">
        <v>11</v>
      </c>
      <c r="B129" s="49" t="s">
        <v>102</v>
      </c>
      <c r="C129" s="175">
        <v>0</v>
      </c>
      <c r="D129" s="175">
        <v>0</v>
      </c>
      <c r="E129" s="175">
        <f t="shared" si="7"/>
        <v>0</v>
      </c>
      <c r="F129" s="50">
        <v>2008</v>
      </c>
      <c r="G129" s="61" t="s">
        <v>62</v>
      </c>
      <c r="H129" s="62" t="s">
        <v>140</v>
      </c>
      <c r="I129" s="50"/>
    </row>
    <row r="130" spans="1:9" ht="31.5">
      <c r="A130" s="54">
        <v>12</v>
      </c>
      <c r="B130" s="49" t="s">
        <v>103</v>
      </c>
      <c r="C130" s="175">
        <v>0</v>
      </c>
      <c r="D130" s="175">
        <v>0</v>
      </c>
      <c r="E130" s="175">
        <f t="shared" si="7"/>
        <v>0</v>
      </c>
      <c r="F130" s="50">
        <v>2008</v>
      </c>
      <c r="G130" s="61" t="s">
        <v>62</v>
      </c>
      <c r="H130" s="62" t="s">
        <v>140</v>
      </c>
      <c r="I130" s="50"/>
    </row>
    <row r="131" spans="1:9" ht="31.5">
      <c r="A131" s="54">
        <v>13</v>
      </c>
      <c r="B131" s="49" t="s">
        <v>104</v>
      </c>
      <c r="C131" s="175">
        <v>0</v>
      </c>
      <c r="D131" s="175">
        <v>0</v>
      </c>
      <c r="E131" s="175">
        <f t="shared" si="7"/>
        <v>0</v>
      </c>
      <c r="F131" s="50">
        <v>2008</v>
      </c>
      <c r="G131" s="61" t="s">
        <v>62</v>
      </c>
      <c r="H131" s="62" t="s">
        <v>140</v>
      </c>
      <c r="I131" s="50"/>
    </row>
    <row r="132" spans="1:9" ht="31.5">
      <c r="A132" s="54">
        <v>14</v>
      </c>
      <c r="B132" s="49" t="s">
        <v>105</v>
      </c>
      <c r="C132" s="175">
        <v>0</v>
      </c>
      <c r="D132" s="175">
        <v>0</v>
      </c>
      <c r="E132" s="175">
        <f t="shared" si="7"/>
        <v>0</v>
      </c>
      <c r="F132" s="50">
        <v>2008</v>
      </c>
      <c r="G132" s="61" t="s">
        <v>62</v>
      </c>
      <c r="H132" s="62" t="s">
        <v>140</v>
      </c>
      <c r="I132" s="50"/>
    </row>
    <row r="133" spans="1:9" ht="33.75">
      <c r="A133" s="54">
        <v>15</v>
      </c>
      <c r="B133" s="49" t="s">
        <v>106</v>
      </c>
      <c r="C133" s="175">
        <v>2037575.92</v>
      </c>
      <c r="D133" s="175">
        <v>1018787.28</v>
      </c>
      <c r="E133" s="175">
        <f t="shared" si="7"/>
        <v>1018788.6399999999</v>
      </c>
      <c r="F133" s="50">
        <v>2008</v>
      </c>
      <c r="G133" s="61" t="s">
        <v>62</v>
      </c>
      <c r="H133" s="62" t="s">
        <v>140</v>
      </c>
      <c r="I133" s="50"/>
    </row>
    <row r="134" spans="1:9" ht="33.75">
      <c r="A134" s="54">
        <v>16</v>
      </c>
      <c r="B134" s="105" t="s">
        <v>167</v>
      </c>
      <c r="C134" s="176">
        <v>523015</v>
      </c>
      <c r="D134" s="176">
        <v>271967.28</v>
      </c>
      <c r="E134" s="176">
        <f t="shared" si="7"/>
        <v>251047.71999999997</v>
      </c>
      <c r="F134" s="106" t="s">
        <v>336</v>
      </c>
      <c r="G134" s="66" t="s">
        <v>62</v>
      </c>
      <c r="H134" s="108" t="s">
        <v>140</v>
      </c>
      <c r="I134" s="106"/>
    </row>
    <row r="135" spans="1:9" ht="31.5">
      <c r="A135" s="54">
        <v>17</v>
      </c>
      <c r="B135" s="105" t="s">
        <v>170</v>
      </c>
      <c r="C135" s="176">
        <v>7000000</v>
      </c>
      <c r="D135" s="176">
        <v>7000000</v>
      </c>
      <c r="E135" s="176">
        <f t="shared" si="7"/>
        <v>0</v>
      </c>
      <c r="F135" s="106">
        <v>2009</v>
      </c>
      <c r="G135" s="66" t="s">
        <v>62</v>
      </c>
      <c r="H135" s="108" t="s">
        <v>140</v>
      </c>
      <c r="I135" s="106"/>
    </row>
    <row r="136" spans="1:9" ht="31.5">
      <c r="A136" s="54">
        <v>18</v>
      </c>
      <c r="B136" s="105" t="s">
        <v>174</v>
      </c>
      <c r="C136" s="176">
        <v>90011</v>
      </c>
      <c r="D136" s="176">
        <v>39004.68</v>
      </c>
      <c r="E136" s="176">
        <f t="shared" si="7"/>
        <v>51006.32</v>
      </c>
      <c r="F136" s="106">
        <v>2009</v>
      </c>
      <c r="G136" s="66" t="s">
        <v>62</v>
      </c>
      <c r="H136" s="108" t="s">
        <v>140</v>
      </c>
      <c r="I136" s="106"/>
    </row>
    <row r="137" spans="1:9" ht="31.5">
      <c r="A137" s="54">
        <v>19</v>
      </c>
      <c r="B137" s="105" t="s">
        <v>107</v>
      </c>
      <c r="C137" s="176">
        <v>512200</v>
      </c>
      <c r="D137" s="176">
        <v>512200</v>
      </c>
      <c r="E137" s="176">
        <f t="shared" si="7"/>
        <v>0</v>
      </c>
      <c r="F137" s="106">
        <v>2011</v>
      </c>
      <c r="G137" s="66" t="s">
        <v>62</v>
      </c>
      <c r="H137" s="108" t="s">
        <v>140</v>
      </c>
      <c r="I137" s="106"/>
    </row>
    <row r="138" spans="1:9" ht="12.75">
      <c r="A138" s="112"/>
      <c r="B138" s="113" t="s">
        <v>6</v>
      </c>
      <c r="C138" s="116">
        <f>SUM(C110:C137)</f>
        <v>65122836.000000015</v>
      </c>
      <c r="D138" s="116">
        <f>SUM(D110:D137)</f>
        <v>54092167.26</v>
      </c>
      <c r="E138" s="116">
        <f>SUM(E110:E137)</f>
        <v>11030668.740000004</v>
      </c>
      <c r="F138" s="114"/>
      <c r="G138" s="115"/>
      <c r="H138" s="115"/>
      <c r="I138" s="114"/>
    </row>
    <row r="139" spans="1:9" ht="12.75">
      <c r="A139" s="233" t="s">
        <v>5</v>
      </c>
      <c r="B139" s="234"/>
      <c r="C139" s="186"/>
      <c r="D139" s="186"/>
      <c r="E139" s="186"/>
      <c r="F139" s="28"/>
      <c r="G139" s="74"/>
      <c r="H139" s="62"/>
      <c r="I139" s="28"/>
    </row>
    <row r="140" spans="1:9" ht="31.5">
      <c r="A140" s="178">
        <v>22</v>
      </c>
      <c r="B140" s="167" t="s">
        <v>108</v>
      </c>
      <c r="C140" s="182">
        <v>1094700</v>
      </c>
      <c r="D140" s="182">
        <v>1094700</v>
      </c>
      <c r="E140" s="172">
        <f>C140-D140</f>
        <v>0</v>
      </c>
      <c r="F140" s="178">
        <v>2008</v>
      </c>
      <c r="G140" s="66" t="s">
        <v>62</v>
      </c>
      <c r="H140" s="108" t="s">
        <v>140</v>
      </c>
      <c r="I140" s="169"/>
    </row>
    <row r="141" spans="1:9" ht="31.5">
      <c r="A141" s="178">
        <v>23</v>
      </c>
      <c r="B141" s="167" t="s">
        <v>109</v>
      </c>
      <c r="C141" s="182">
        <v>0.01</v>
      </c>
      <c r="D141" s="182">
        <v>0.01</v>
      </c>
      <c r="E141" s="172">
        <f>C141-D141</f>
        <v>0</v>
      </c>
      <c r="F141" s="178">
        <v>1995</v>
      </c>
      <c r="G141" s="66" t="s">
        <v>84</v>
      </c>
      <c r="H141" s="108" t="s">
        <v>140</v>
      </c>
      <c r="I141" s="169"/>
    </row>
    <row r="142" spans="1:9" ht="31.5">
      <c r="A142" s="178">
        <v>24</v>
      </c>
      <c r="B142" s="167" t="s">
        <v>110</v>
      </c>
      <c r="C142" s="182">
        <v>1400000</v>
      </c>
      <c r="D142" s="182">
        <v>1400000</v>
      </c>
      <c r="E142" s="172">
        <f>C142-D142</f>
        <v>0</v>
      </c>
      <c r="F142" s="178">
        <v>2007</v>
      </c>
      <c r="G142" s="66" t="s">
        <v>62</v>
      </c>
      <c r="H142" s="108" t="s">
        <v>140</v>
      </c>
      <c r="I142" s="169"/>
    </row>
    <row r="143" spans="1:15" ht="31.5">
      <c r="A143" s="178">
        <v>25</v>
      </c>
      <c r="B143" s="167" t="s">
        <v>111</v>
      </c>
      <c r="C143" s="182">
        <v>500000</v>
      </c>
      <c r="D143" s="182">
        <v>500000</v>
      </c>
      <c r="E143" s="172">
        <f>C143-D143</f>
        <v>0</v>
      </c>
      <c r="F143" s="167">
        <v>1989</v>
      </c>
      <c r="G143" s="66" t="s">
        <v>62</v>
      </c>
      <c r="H143" s="108" t="s">
        <v>140</v>
      </c>
      <c r="I143" s="169"/>
      <c r="K143" s="2"/>
      <c r="L143" s="2"/>
      <c r="M143" s="2"/>
      <c r="N143" s="2"/>
      <c r="O143" s="2"/>
    </row>
    <row r="144" spans="1:15" ht="12.75">
      <c r="A144" s="110"/>
      <c r="B144" s="112" t="s">
        <v>6</v>
      </c>
      <c r="C144" s="187">
        <f>SUM(C140:C143)</f>
        <v>2994700.01</v>
      </c>
      <c r="D144" s="187">
        <f>SUM(D140:D143)</f>
        <v>2994700.01</v>
      </c>
      <c r="E144" s="187">
        <f>SUM(E140:E143)</f>
        <v>0</v>
      </c>
      <c r="F144" s="112"/>
      <c r="G144" s="127"/>
      <c r="H144" s="111"/>
      <c r="I144" s="128"/>
      <c r="K144" s="2"/>
      <c r="L144" s="2"/>
      <c r="M144" s="2"/>
      <c r="N144" s="2"/>
      <c r="O144" s="2"/>
    </row>
    <row r="145" spans="1:15" ht="31.5">
      <c r="A145" s="103"/>
      <c r="B145" s="100" t="s">
        <v>166</v>
      </c>
      <c r="C145" s="180">
        <v>616733</v>
      </c>
      <c r="D145" s="180">
        <v>616733</v>
      </c>
      <c r="E145" s="174">
        <f>C145-D145</f>
        <v>0</v>
      </c>
      <c r="F145" s="99">
        <v>2006</v>
      </c>
      <c r="G145" s="98" t="s">
        <v>62</v>
      </c>
      <c r="H145" s="97" t="s">
        <v>140</v>
      </c>
      <c r="I145" s="102"/>
      <c r="K145" s="20"/>
      <c r="L145" s="20"/>
      <c r="M145" s="18"/>
      <c r="N145" s="2"/>
      <c r="O145" s="2"/>
    </row>
    <row r="146" spans="1:15" ht="12.75">
      <c r="A146" s="29"/>
      <c r="B146" s="29" t="s">
        <v>6</v>
      </c>
      <c r="C146" s="188">
        <f>SUM(C145:C145)</f>
        <v>616733</v>
      </c>
      <c r="D146" s="188">
        <f>SUM(D145:D145)</f>
        <v>616733</v>
      </c>
      <c r="E146" s="188">
        <f>SUM(E145:E145)</f>
        <v>0</v>
      </c>
      <c r="F146" s="29"/>
      <c r="G146" s="64"/>
      <c r="H146" s="64"/>
      <c r="I146" s="29"/>
      <c r="K146" s="19"/>
      <c r="L146" s="19"/>
      <c r="M146" s="19"/>
      <c r="N146" s="2"/>
      <c r="O146" s="2"/>
    </row>
    <row r="147" spans="1:9" s="21" customFormat="1" ht="15.75">
      <c r="A147" s="87"/>
      <c r="B147" s="88" t="s">
        <v>136</v>
      </c>
      <c r="C147" s="189">
        <f>C59+C107+C138+C144+C146</f>
        <v>212924648.86</v>
      </c>
      <c r="D147" s="189">
        <f>D59+D107+D138+D144+D146</f>
        <v>153671011.8</v>
      </c>
      <c r="E147" s="189">
        <f>E59+E107+E138+E144+E146</f>
        <v>59253636.05999999</v>
      </c>
      <c r="F147" s="56"/>
      <c r="G147" s="75"/>
      <c r="H147" s="75"/>
      <c r="I147" s="55"/>
    </row>
    <row r="148" spans="1:9" ht="12.75">
      <c r="A148" s="57"/>
      <c r="B148" s="57"/>
      <c r="C148" s="57"/>
      <c r="D148" s="56"/>
      <c r="E148" s="57"/>
      <c r="F148" s="57"/>
      <c r="G148" s="57"/>
      <c r="H148" s="57"/>
      <c r="I148" s="57"/>
    </row>
    <row r="149" spans="1:9" ht="12.75">
      <c r="A149" s="57"/>
      <c r="B149" s="239" t="s">
        <v>159</v>
      </c>
      <c r="C149" s="239"/>
      <c r="D149" s="239"/>
      <c r="E149" s="239"/>
      <c r="F149" s="239"/>
      <c r="G149" s="239"/>
      <c r="H149" s="239"/>
      <c r="I149" s="239"/>
    </row>
    <row r="150" ht="12.75">
      <c r="D150" s="33"/>
    </row>
    <row r="151" ht="12.75">
      <c r="D151" s="33"/>
    </row>
  </sheetData>
  <sheetProtection/>
  <mergeCells count="17">
    <mergeCell ref="B149:I149"/>
    <mergeCell ref="A1:I1"/>
    <mergeCell ref="A2:I2"/>
    <mergeCell ref="A3:I3"/>
    <mergeCell ref="A4:I4"/>
    <mergeCell ref="A5:A6"/>
    <mergeCell ref="B5:B6"/>
    <mergeCell ref="H5:H6"/>
    <mergeCell ref="I5:I6"/>
    <mergeCell ref="A60:B60"/>
    <mergeCell ref="A108:B108"/>
    <mergeCell ref="A139:B139"/>
    <mergeCell ref="G5:G6"/>
    <mergeCell ref="C5:E5"/>
    <mergeCell ref="F5:F6"/>
    <mergeCell ref="A7:I7"/>
    <mergeCell ref="A8:I8"/>
  </mergeCells>
  <printOptions/>
  <pageMargins left="0.31496062992125984" right="0.11811023622047245" top="0.35433070866141736" bottom="0.35433070866141736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2022-02-25T02:17:21Z</cp:lastPrinted>
  <dcterms:created xsi:type="dcterms:W3CDTF">2011-01-17T08:27:32Z</dcterms:created>
  <dcterms:modified xsi:type="dcterms:W3CDTF">2023-03-27T02:19:52Z</dcterms:modified>
  <cp:category/>
  <cp:version/>
  <cp:contentType/>
  <cp:contentStatus/>
</cp:coreProperties>
</file>